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ze\Documents\nakvis17\"/>
    </mc:Choice>
  </mc:AlternateContent>
  <bookViews>
    <workbookView xWindow="0" yWindow="0" windowWidth="12390" windowHeight="9315" firstSheet="1" activeTab="9"/>
  </bookViews>
  <sheets>
    <sheet name="segmenti" sheetId="1" r:id="rId1"/>
    <sheet name="rangi" sheetId="3" r:id="rId2"/>
    <sheet name="List2" sheetId="2" r:id="rId3"/>
    <sheet name="r_l_d" sheetId="4" r:id="rId4"/>
    <sheet name="List1" sheetId="7" r:id="rId5"/>
    <sheet name="rangi (LS)" sheetId="5" r:id="rId6"/>
    <sheet name="tomazin" sheetId="6" r:id="rId7"/>
    <sheet name="gant" sheetId="8" r:id="rId8"/>
    <sheet name="galič" sheetId="9" r:id="rId9"/>
    <sheet name="List4" sheetId="11" r:id="rId10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" i="11" l="1"/>
  <c r="H1" i="11"/>
  <c r="F1" i="11"/>
  <c r="C6" i="11"/>
  <c r="C4" i="11"/>
  <c r="B6" i="11"/>
  <c r="B5" i="11"/>
  <c r="B4" i="11"/>
  <c r="E1" i="11"/>
  <c r="D42" i="8"/>
  <c r="B42" i="8"/>
  <c r="F2" i="8"/>
  <c r="F3" i="8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G2" i="8"/>
  <c r="H2" i="8"/>
  <c r="I2" i="8"/>
  <c r="J2" i="8"/>
  <c r="K2" i="8"/>
  <c r="L2" i="8"/>
  <c r="M2" i="8"/>
  <c r="N2" i="8"/>
  <c r="O2" i="8"/>
  <c r="P2" i="8"/>
  <c r="Q2" i="8"/>
  <c r="R2" i="8"/>
  <c r="S2" i="8"/>
  <c r="T2" i="8"/>
  <c r="U2" i="8"/>
  <c r="V2" i="8"/>
  <c r="W2" i="8"/>
  <c r="X2" i="8"/>
  <c r="G3" i="8"/>
  <c r="H3" i="8"/>
  <c r="I3" i="8"/>
  <c r="J3" i="8"/>
  <c r="K3" i="8"/>
  <c r="L3" i="8"/>
  <c r="M3" i="8"/>
  <c r="N3" i="8"/>
  <c r="O3" i="8"/>
  <c r="P3" i="8"/>
  <c r="Q3" i="8"/>
  <c r="R3" i="8"/>
  <c r="S3" i="8"/>
  <c r="T3" i="8"/>
  <c r="U3" i="8"/>
  <c r="V3" i="8"/>
  <c r="W3" i="8"/>
  <c r="X3" i="8"/>
  <c r="G4" i="8"/>
  <c r="H4" i="8"/>
  <c r="I4" i="8"/>
  <c r="J4" i="8"/>
  <c r="K4" i="8"/>
  <c r="L4" i="8"/>
  <c r="M4" i="8"/>
  <c r="N4" i="8"/>
  <c r="O4" i="8"/>
  <c r="P4" i="8"/>
  <c r="Q4" i="8"/>
  <c r="R4" i="8"/>
  <c r="S4" i="8"/>
  <c r="T4" i="8"/>
  <c r="U4" i="8"/>
  <c r="V4" i="8"/>
  <c r="W4" i="8"/>
  <c r="X4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W5" i="8"/>
  <c r="X5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V6" i="8"/>
  <c r="W6" i="8"/>
  <c r="X6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X31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V32" i="8"/>
  <c r="W32" i="8"/>
  <c r="X32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X33" i="8"/>
  <c r="G34" i="8"/>
  <c r="H34" i="8"/>
  <c r="I34" i="8"/>
  <c r="J34" i="8"/>
  <c r="K34" i="8"/>
  <c r="L34" i="8"/>
  <c r="M34" i="8"/>
  <c r="N34" i="8"/>
  <c r="O34" i="8"/>
  <c r="P34" i="8"/>
  <c r="Q34" i="8"/>
  <c r="R34" i="8"/>
  <c r="S34" i="8"/>
  <c r="T34" i="8"/>
  <c r="U34" i="8"/>
  <c r="V34" i="8"/>
  <c r="W34" i="8"/>
  <c r="X34" i="8"/>
  <c r="G35" i="8"/>
  <c r="H35" i="8"/>
  <c r="I35" i="8"/>
  <c r="J35" i="8"/>
  <c r="K35" i="8"/>
  <c r="L35" i="8"/>
  <c r="M35" i="8"/>
  <c r="N35" i="8"/>
  <c r="O35" i="8"/>
  <c r="P35" i="8"/>
  <c r="Q35" i="8"/>
  <c r="R35" i="8"/>
  <c r="S35" i="8"/>
  <c r="T35" i="8"/>
  <c r="U35" i="8"/>
  <c r="V35" i="8"/>
  <c r="W35" i="8"/>
  <c r="X35" i="8"/>
  <c r="G36" i="8"/>
  <c r="H36" i="8"/>
  <c r="I36" i="8"/>
  <c r="J36" i="8"/>
  <c r="K36" i="8"/>
  <c r="L36" i="8"/>
  <c r="M36" i="8"/>
  <c r="N36" i="8"/>
  <c r="O36" i="8"/>
  <c r="P36" i="8"/>
  <c r="Q36" i="8"/>
  <c r="R36" i="8"/>
  <c r="S36" i="8"/>
  <c r="T36" i="8"/>
  <c r="U36" i="8"/>
  <c r="V36" i="8"/>
  <c r="W36" i="8"/>
  <c r="X36" i="8"/>
  <c r="G37" i="8"/>
  <c r="H37" i="8"/>
  <c r="I37" i="8"/>
  <c r="J37" i="8"/>
  <c r="K37" i="8"/>
  <c r="L37" i="8"/>
  <c r="M37" i="8"/>
  <c r="N37" i="8"/>
  <c r="O37" i="8"/>
  <c r="P37" i="8"/>
  <c r="Q37" i="8"/>
  <c r="R37" i="8"/>
  <c r="S37" i="8"/>
  <c r="T37" i="8"/>
  <c r="U37" i="8"/>
  <c r="V37" i="8"/>
  <c r="W37" i="8"/>
  <c r="X37" i="8"/>
  <c r="G38" i="8"/>
  <c r="H38" i="8"/>
  <c r="I38" i="8"/>
  <c r="J38" i="8"/>
  <c r="K38" i="8"/>
  <c r="L38" i="8"/>
  <c r="M38" i="8"/>
  <c r="N38" i="8"/>
  <c r="O38" i="8"/>
  <c r="P38" i="8"/>
  <c r="Q38" i="8"/>
  <c r="R38" i="8"/>
  <c r="S38" i="8"/>
  <c r="T38" i="8"/>
  <c r="U38" i="8"/>
  <c r="V38" i="8"/>
  <c r="W38" i="8"/>
  <c r="X38" i="8"/>
  <c r="G39" i="8"/>
  <c r="H39" i="8"/>
  <c r="I39" i="8"/>
  <c r="J39" i="8"/>
  <c r="K39" i="8"/>
  <c r="L39" i="8"/>
  <c r="M39" i="8"/>
  <c r="N39" i="8"/>
  <c r="O39" i="8"/>
  <c r="P39" i="8"/>
  <c r="Q39" i="8"/>
  <c r="R39" i="8"/>
  <c r="S39" i="8"/>
  <c r="T39" i="8"/>
  <c r="U39" i="8"/>
  <c r="V39" i="8"/>
  <c r="W39" i="8"/>
  <c r="X39" i="8"/>
  <c r="G40" i="8"/>
  <c r="H40" i="8"/>
  <c r="I40" i="8"/>
  <c r="J40" i="8"/>
  <c r="K40" i="8"/>
  <c r="L40" i="8"/>
  <c r="M40" i="8"/>
  <c r="N40" i="8"/>
  <c r="O40" i="8"/>
  <c r="P40" i="8"/>
  <c r="Q40" i="8"/>
  <c r="R40" i="8"/>
  <c r="S40" i="8"/>
  <c r="T40" i="8"/>
  <c r="U40" i="8"/>
  <c r="V40" i="8"/>
  <c r="W40" i="8"/>
  <c r="X40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V41" i="8"/>
  <c r="W41" i="8"/>
  <c r="X41" i="8"/>
  <c r="P3" i="4"/>
  <c r="P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2" i="4"/>
  <c r="T138" i="5"/>
  <c r="W133" i="5"/>
  <c r="Z133" i="5"/>
  <c r="W131" i="5"/>
  <c r="Z131" i="5"/>
  <c r="W127" i="5"/>
  <c r="Z127" i="5"/>
  <c r="W117" i="5"/>
  <c r="Z117" i="5"/>
  <c r="W113" i="5"/>
  <c r="Z113" i="5"/>
  <c r="W111" i="5"/>
  <c r="Z111" i="5"/>
  <c r="W109" i="5"/>
  <c r="Z109" i="5"/>
  <c r="W104" i="5"/>
  <c r="Z104" i="5"/>
  <c r="W101" i="5"/>
  <c r="Z101" i="5"/>
  <c r="W93" i="5"/>
  <c r="Z90" i="5"/>
  <c r="W90" i="5"/>
  <c r="X88" i="5"/>
  <c r="W88" i="5"/>
  <c r="Z88" i="5"/>
  <c r="W86" i="5"/>
  <c r="W83" i="5"/>
  <c r="W134" i="5"/>
  <c r="W80" i="5"/>
  <c r="U74" i="5"/>
  <c r="X93" i="5"/>
  <c r="Z93" i="5"/>
  <c r="U67" i="5"/>
  <c r="U65" i="5"/>
  <c r="X86" i="5"/>
  <c r="Z86" i="5"/>
  <c r="U59" i="5"/>
  <c r="X83" i="5"/>
  <c r="Z83" i="5"/>
  <c r="U52" i="5"/>
  <c r="U75" i="5"/>
  <c r="L43" i="5"/>
  <c r="Z42" i="5"/>
  <c r="X42" i="5"/>
  <c r="U42" i="5"/>
  <c r="T42" i="5"/>
  <c r="Z135" i="4"/>
  <c r="T138" i="4"/>
  <c r="L43" i="4"/>
  <c r="T42" i="4"/>
  <c r="U42" i="4"/>
  <c r="Z90" i="4"/>
  <c r="Z88" i="4"/>
  <c r="Z42" i="4"/>
  <c r="X42" i="4"/>
  <c r="X75" i="4"/>
  <c r="Z134" i="4"/>
  <c r="Z133" i="4"/>
  <c r="Z131" i="4"/>
  <c r="Z127" i="4"/>
  <c r="Z117" i="4"/>
  <c r="Z113" i="4"/>
  <c r="Z111" i="4"/>
  <c r="Z109" i="4"/>
  <c r="Z104" i="4"/>
  <c r="Z101" i="4"/>
  <c r="Z93" i="4"/>
  <c r="Z86" i="4"/>
  <c r="Z83" i="4"/>
  <c r="Z80" i="4"/>
  <c r="X93" i="4"/>
  <c r="X88" i="4"/>
  <c r="X86" i="4"/>
  <c r="X83" i="4"/>
  <c r="X80" i="4"/>
  <c r="W134" i="4"/>
  <c r="W133" i="4"/>
  <c r="W131" i="4"/>
  <c r="W127" i="4"/>
  <c r="W117" i="4"/>
  <c r="W113" i="4"/>
  <c r="W111" i="4"/>
  <c r="W109" i="4"/>
  <c r="W104" i="4"/>
  <c r="W101" i="4"/>
  <c r="W93" i="4"/>
  <c r="W90" i="4"/>
  <c r="W88" i="4"/>
  <c r="W86" i="4"/>
  <c r="W83" i="4"/>
  <c r="W80" i="4"/>
  <c r="U75" i="4"/>
  <c r="U74" i="4"/>
  <c r="U67" i="4"/>
  <c r="U65" i="4"/>
  <c r="U59" i="4"/>
  <c r="U52" i="4"/>
  <c r="X80" i="5"/>
  <c r="M41" i="1"/>
  <c r="M3" i="1"/>
  <c r="N3" i="1"/>
  <c r="M4" i="1"/>
  <c r="M5" i="1"/>
  <c r="N5" i="1"/>
  <c r="M6" i="1"/>
  <c r="M7" i="1"/>
  <c r="N7" i="1"/>
  <c r="M8" i="1"/>
  <c r="M9" i="1"/>
  <c r="N9" i="1"/>
  <c r="M10" i="1"/>
  <c r="M11" i="1"/>
  <c r="N11" i="1"/>
  <c r="M12" i="1"/>
  <c r="M13" i="1"/>
  <c r="N13" i="1"/>
  <c r="M14" i="1"/>
  <c r="M15" i="1"/>
  <c r="N15" i="1"/>
  <c r="M16" i="1"/>
  <c r="M17" i="1"/>
  <c r="N17" i="1"/>
  <c r="M18" i="1"/>
  <c r="M19" i="1"/>
  <c r="N19" i="1"/>
  <c r="M20" i="1"/>
  <c r="M21" i="1"/>
  <c r="N21" i="1"/>
  <c r="M22" i="1"/>
  <c r="M23" i="1"/>
  <c r="N23" i="1"/>
  <c r="M24" i="1"/>
  <c r="M25" i="1"/>
  <c r="N25" i="1"/>
  <c r="M26" i="1"/>
  <c r="M27" i="1"/>
  <c r="N27" i="1"/>
  <c r="M28" i="1"/>
  <c r="M29" i="1"/>
  <c r="N29" i="1"/>
  <c r="M30" i="1"/>
  <c r="M31" i="1"/>
  <c r="N31" i="1"/>
  <c r="M32" i="1"/>
  <c r="M33" i="1"/>
  <c r="N33" i="1"/>
  <c r="M34" i="1"/>
  <c r="M35" i="1"/>
  <c r="N35" i="1"/>
  <c r="M36" i="1"/>
  <c r="M37" i="1"/>
  <c r="N37" i="1"/>
  <c r="M38" i="1"/>
  <c r="M39" i="1"/>
  <c r="N39" i="1"/>
  <c r="M40" i="1"/>
  <c r="M2" i="1"/>
  <c r="N2" i="1"/>
  <c r="A45" i="1"/>
  <c r="Z80" i="5"/>
  <c r="Z134" i="5"/>
  <c r="Z135" i="5"/>
  <c r="X75" i="5"/>
  <c r="N41" i="1"/>
  <c r="N40" i="1"/>
  <c r="N38" i="1"/>
  <c r="N36" i="1"/>
  <c r="N34" i="1"/>
  <c r="N32" i="1"/>
  <c r="N30" i="1"/>
  <c r="N28" i="1"/>
  <c r="N26" i="1"/>
  <c r="N24" i="1"/>
  <c r="N22" i="1"/>
  <c r="N20" i="1"/>
  <c r="N18" i="1"/>
  <c r="N16" i="1"/>
  <c r="N14" i="1"/>
  <c r="N12" i="1"/>
  <c r="N10" i="1"/>
  <c r="N8" i="1"/>
  <c r="N6" i="1"/>
  <c r="N4" i="1"/>
</calcChain>
</file>

<file path=xl/sharedStrings.xml><?xml version="1.0" encoding="utf-8"?>
<sst xmlns="http://schemas.openxmlformats.org/spreadsheetml/2006/main" count="1198" uniqueCount="375">
  <si>
    <t>projekti</t>
  </si>
  <si>
    <t>alumni</t>
  </si>
  <si>
    <t>1. VPETOST v okolje</t>
  </si>
  <si>
    <t>spremljanje karier  diplomantov</t>
  </si>
  <si>
    <t>kadrovske potrebe regije</t>
  </si>
  <si>
    <t>2. DELOVANJE šole</t>
  </si>
  <si>
    <t>odločanje študentov</t>
  </si>
  <si>
    <t>delovanje organov šole</t>
  </si>
  <si>
    <t>komentar</t>
  </si>
  <si>
    <t>3 prijavljeni</t>
  </si>
  <si>
    <t>mnenje za imenovanja</t>
  </si>
  <si>
    <t>ni KUZK, s.štud.</t>
  </si>
  <si>
    <t>vloga SS</t>
  </si>
  <si>
    <t>srečanje z delodajalci</t>
  </si>
  <si>
    <t>slika pričakovanj delodajalcev</t>
  </si>
  <si>
    <t>mednarodni projekti</t>
  </si>
  <si>
    <t>nov program</t>
  </si>
  <si>
    <t>nedokumentirano</t>
  </si>
  <si>
    <t>pogoji zagotovljeni</t>
  </si>
  <si>
    <t>podpora avtonomnega dela</t>
  </si>
  <si>
    <t>neuspešna vloga</t>
  </si>
  <si>
    <t>3. KADRI</t>
  </si>
  <si>
    <t>mednarodna mobilnost</t>
  </si>
  <si>
    <t>svetovana kariere</t>
  </si>
  <si>
    <t>izobraževanje</t>
  </si>
  <si>
    <t>polarizirana iniciativnost</t>
  </si>
  <si>
    <t>ni dokumentirano</t>
  </si>
  <si>
    <t>pogoji so na voljo</t>
  </si>
  <si>
    <t>4. ŠTUDENTI</t>
  </si>
  <si>
    <t>5. MATERIALE razmere</t>
  </si>
  <si>
    <t>finančni plan za 5 let</t>
  </si>
  <si>
    <t>več strokovne literature</t>
  </si>
  <si>
    <t>boljši plan in prikaz finanč. poslov.</t>
  </si>
  <si>
    <t>nepredvidljivost</t>
  </si>
  <si>
    <t>viri iz gospodar., mednar. projektov</t>
  </si>
  <si>
    <t>egoist. podjetja,  kadr.kapac</t>
  </si>
  <si>
    <t>prehod na elektronske vire</t>
  </si>
  <si>
    <t>6. KAKOVOST</t>
  </si>
  <si>
    <t>poslovnik kakovosti</t>
  </si>
  <si>
    <t>slabo ocenjena prioriteta</t>
  </si>
  <si>
    <t>spletne ankete in objave</t>
  </si>
  <si>
    <t>ugotavljanje Q in prikaz analiz</t>
  </si>
  <si>
    <t>dokumentir. predlogov in izbolšanj</t>
  </si>
  <si>
    <t>več realizac.kot dokum.</t>
  </si>
  <si>
    <t>lastni viri vodenja kakovosti</t>
  </si>
  <si>
    <t>razširiti krog udeležencev</t>
  </si>
  <si>
    <t>vzpostavitev celovitega sistema</t>
  </si>
  <si>
    <t>odgovornost KUZK za samoevalvacijo</t>
  </si>
  <si>
    <t>neuspešno deligiranje</t>
  </si>
  <si>
    <t>povratna informacija iz okolja</t>
  </si>
  <si>
    <t>menjave računovodstva</t>
  </si>
  <si>
    <t>disperziranje nalog samoevalvacije</t>
  </si>
  <si>
    <t>POVPREČNA OCENA</t>
  </si>
  <si>
    <t>brez ponderjev</t>
  </si>
  <si>
    <t>Izpostavljene neskladnosti po evalvaciji 2017:</t>
  </si>
  <si>
    <t>ni poslovnika kakovosti</t>
  </si>
  <si>
    <t>samoeval.ne spremlja popr.ukrepov</t>
  </si>
  <si>
    <t>samoeval.nima akcijskih načrtov</t>
  </si>
  <si>
    <t>Oznaka izziva</t>
  </si>
  <si>
    <t>Lastna ocena/razlog</t>
  </si>
  <si>
    <t>a)</t>
  </si>
  <si>
    <t>b)</t>
  </si>
  <si>
    <t>c)</t>
  </si>
  <si>
    <t>d)</t>
  </si>
  <si>
    <t>e)</t>
  </si>
  <si>
    <t>2/ dejansko izvedene ukrepe (spodaj tč. e)) nismo dokumentirali zaradi pareto učinka</t>
  </si>
  <si>
    <t>2/ pri večini ukrepov v ravnateljevi izvedbi akcijsko načrtovanje ne bi prispevalo dodane vrednosti</t>
  </si>
  <si>
    <t>0/ naša prenizka prioritizacija (podrobeje razčlenjeno v prilogi pri ocenitvi upoštevanja priporočil)</t>
  </si>
  <si>
    <t>? /  izpostavljene priložnosti in neskladnosti bomo upoštevali pri pripravi in izvedbi akcijskega načrta</t>
  </si>
  <si>
    <t>program finančne stabilnosti (#2)</t>
  </si>
  <si>
    <t>urniki s predavanji pred vajami</t>
  </si>
  <si>
    <t>več projektnega dela</t>
  </si>
  <si>
    <t>pomoč pri pridobivanju nazivov</t>
  </si>
  <si>
    <t>mobilnost</t>
  </si>
  <si>
    <t>letni delovni razgovori</t>
  </si>
  <si>
    <t>objavljanje člankov</t>
  </si>
  <si>
    <t xml:space="preserve">mobilnost, </t>
  </si>
  <si>
    <t>ekskurzije</t>
  </si>
  <si>
    <t>vključitev v strokovno delo šole</t>
  </si>
  <si>
    <t>seznanjanje z anket. Samoeval.</t>
  </si>
  <si>
    <t>pridobitev mnenj za imenovanja</t>
  </si>
  <si>
    <t>več tržne dejavnosti</t>
  </si>
  <si>
    <t>vpis DN v COBISS, plag.detekt</t>
  </si>
  <si>
    <t>posodobitev spletnih strani</t>
  </si>
  <si>
    <t>WiFi, dostop do računalnikov</t>
  </si>
  <si>
    <t>razmejitev financ OE</t>
  </si>
  <si>
    <t>razširitev anket o pogojih</t>
  </si>
  <si>
    <t>ukljućitev vseh deležn. v razv&amp;impl.</t>
  </si>
  <si>
    <t>izdelati strateški načrt</t>
  </si>
  <si>
    <t>izvajanje notranjih presoj</t>
  </si>
  <si>
    <t>vsakoletno 24 strani</t>
  </si>
  <si>
    <t>2,2 /  pri 4 od 24 priložnostih smo ocenili najvišje cost-benefit razmerje (80% napora za 20% učinka)</t>
  </si>
  <si>
    <t>uvedba poslovnika kakovosti</t>
  </si>
  <si>
    <t>razširitev samoev. z oceno  korekt. ukrepov</t>
  </si>
  <si>
    <t>izobraževanje o Q za vse člane KUZK</t>
  </si>
  <si>
    <t>anketiranje diplomantov,  tudi po zaposl.</t>
  </si>
  <si>
    <t>ankete razširiti z opisnimi odgovori</t>
  </si>
  <si>
    <t>ocene kakovosti nepedagoških dejavnosti</t>
  </si>
  <si>
    <t>seznanitev deležniki z rezultati spremlj. Q</t>
  </si>
  <si>
    <t>ocn.</t>
  </si>
  <si>
    <t>mentorji, delodajalci PRI</t>
  </si>
  <si>
    <t>RRA Strategija Posovja</t>
  </si>
  <si>
    <t>Segment evalvacije (priložnosti) 2013</t>
  </si>
  <si>
    <t>Izpostavljene priložnosti evalvacije 2017</t>
  </si>
  <si>
    <r>
      <t xml:space="preserve"> (ocene:  </t>
    </r>
    <r>
      <rPr>
        <i/>
        <sz val="9"/>
        <color theme="1"/>
        <rFont val="Calibri"/>
        <family val="2"/>
        <charset val="238"/>
        <scheme val="minor"/>
      </rPr>
      <t>0 nič    1 neuspešno       2 delno     3 polovično     4 večinoma       5 celotno  )</t>
    </r>
  </si>
  <si>
    <t>priprava DRP</t>
  </si>
  <si>
    <t>DRP 13/15 je objavljen</t>
  </si>
  <si>
    <t>dokumentiranje sistema Q - poslovnik</t>
  </si>
  <si>
    <t>kritična naloga</t>
  </si>
  <si>
    <t>zelo pomembna</t>
  </si>
  <si>
    <t>pomembna</t>
  </si>
  <si>
    <t>redna naloga</t>
  </si>
  <si>
    <t>AKTIVNOST</t>
  </si>
  <si>
    <t>KUZK</t>
  </si>
  <si>
    <t xml:space="preserve"> - obravnava poročila (sekundarne podatke)</t>
  </si>
  <si>
    <t xml:space="preserve"> - seznanja deležnike z rezultati</t>
  </si>
  <si>
    <t xml:space="preserve"> - načrtuje in izvaja zbiranje podatkov </t>
  </si>
  <si>
    <t xml:space="preserve"> - načrtuje in izvaja korektivne ukrepe </t>
  </si>
  <si>
    <t>pomen posledic</t>
  </si>
  <si>
    <t>nujnost</t>
  </si>
  <si>
    <t>izvedljivost</t>
  </si>
  <si>
    <t>prioriteta</t>
  </si>
  <si>
    <t>rang</t>
  </si>
  <si>
    <t>stroški eur</t>
  </si>
  <si>
    <t>eur</t>
  </si>
  <si>
    <t xml:space="preserve">obsežnost </t>
  </si>
  <si>
    <t>ure</t>
  </si>
  <si>
    <t>#</t>
  </si>
  <si>
    <t>začetek</t>
  </si>
  <si>
    <t>nosilec</t>
  </si>
  <si>
    <t>rok</t>
  </si>
  <si>
    <t>dokumentiranje sistema Q -</t>
  </si>
  <si>
    <t>seznanitev deležnik. z rezultati spremlj. Q</t>
  </si>
  <si>
    <t>priprava akcijskega načrta</t>
  </si>
  <si>
    <t>Levičar</t>
  </si>
  <si>
    <t>rng</t>
  </si>
  <si>
    <t>fea</t>
  </si>
  <si>
    <t>prior</t>
  </si>
  <si>
    <t>imp</t>
  </si>
  <si>
    <t>ncs</t>
  </si>
  <si>
    <t>r</t>
  </si>
  <si>
    <t>izdelava poslovnika kakovosti</t>
  </si>
  <si>
    <t>odgovoren načrtuje, objavlja, poroča</t>
  </si>
  <si>
    <t>uspeh</t>
  </si>
  <si>
    <t>v primeru neuspeha</t>
  </si>
  <si>
    <t xml:space="preserve">izvedljivost </t>
  </si>
  <si>
    <t>vplivnost</t>
  </si>
  <si>
    <t>plan do</t>
  </si>
  <si>
    <t>rok izdelave plana (kaj, koliko)</t>
  </si>
  <si>
    <t>rok za uresničitev plana</t>
  </si>
  <si>
    <t>način objave ali poročanja</t>
  </si>
  <si>
    <t>rok izvedb</t>
  </si>
  <si>
    <t>dokument dosežka</t>
  </si>
  <si>
    <t>% plana ob zapadlosti</t>
  </si>
  <si>
    <t>opomba</t>
  </si>
  <si>
    <t>priprava DRP   *1</t>
  </si>
  <si>
    <t>spremljanje karier  diplomantov *1</t>
  </si>
  <si>
    <t>kadrovske potrebe regije *1</t>
  </si>
  <si>
    <t>srečanje z delodajalci  *k13</t>
  </si>
  <si>
    <t>viri iz gospodar., intl.prjkt.* K13</t>
  </si>
  <si>
    <t>finančni plan za 5 let  *k13</t>
  </si>
  <si>
    <t>izdelava poslovnika Q   *k13</t>
  </si>
  <si>
    <t>nov program    *13</t>
  </si>
  <si>
    <t>boljši plan in prikaz finanč. poslov.*13</t>
  </si>
  <si>
    <t>ukljućitev vseh deležn.v razv&amp;impl.*13</t>
  </si>
  <si>
    <t>urniki s predavanji pred vajami *2</t>
  </si>
  <si>
    <t>ekskurzije  +  mobilnost</t>
  </si>
  <si>
    <t>več projektnega dela *2</t>
  </si>
  <si>
    <t>letni delovni razgovori *3</t>
  </si>
  <si>
    <t>objavljanje člankov *3</t>
  </si>
  <si>
    <t>mobilnost  učiteljev*3</t>
  </si>
  <si>
    <t xml:space="preserve">mobilnost študentov   *4 </t>
  </si>
  <si>
    <t>ekskurzije *4</t>
  </si>
  <si>
    <t>vključitev v strokovno delo šole   *4</t>
  </si>
  <si>
    <t>seznanjanje z anket.amoeval.  *4</t>
  </si>
  <si>
    <t>pridobitev mnenj za imenovanja  *4</t>
  </si>
  <si>
    <t>več tržne dejavnosti  *5</t>
  </si>
  <si>
    <t>program finančne stabilnosti (#2) *5</t>
  </si>
  <si>
    <t>vpis DN v COBISS, plag.detekt   *5</t>
  </si>
  <si>
    <t>posodobitev spletnih strani  *5</t>
  </si>
  <si>
    <t>WiFi, dostop do računalnikov   *5</t>
  </si>
  <si>
    <t>razširitev anket o pogojih  *5</t>
  </si>
  <si>
    <t>razmejitev financ OE   *5</t>
  </si>
  <si>
    <t>dokumentiranje sistema Q -   *6</t>
  </si>
  <si>
    <t>odgovornost KUZK za samoevalvac. *6</t>
  </si>
  <si>
    <t>uvedba poslovnika kakovosti  *6</t>
  </si>
  <si>
    <t>razširitev samoev. z oc. korekt.ukr. *6</t>
  </si>
  <si>
    <t>izobraževanje o Q za vse člane KUZK*6</t>
  </si>
  <si>
    <t>disperziranje nalog samoevalvacije*6</t>
  </si>
  <si>
    <t>ankete razširiti z opisnimi odgovori*6</t>
  </si>
  <si>
    <t>anketiranje diplo,  tudi po zaposl. *6</t>
  </si>
  <si>
    <t>dokumentir. predlogov in izbolšanj *6</t>
  </si>
  <si>
    <t>ocene kakovosti nepedag.dejavnosti *6</t>
  </si>
  <si>
    <t>seznanitev deležnik. z rezul.spremlj. Q*6</t>
  </si>
  <si>
    <t>priprava akcijskega načrta 2018  *6</t>
  </si>
  <si>
    <t>AKTIVNOST (*= segnent presoje)</t>
  </si>
  <si>
    <t>obsežnost  del nosilca</t>
  </si>
  <si>
    <t>stroški eur (izdatki)</t>
  </si>
  <si>
    <t>d</t>
  </si>
  <si>
    <t>ur</t>
  </si>
  <si>
    <t xml:space="preserve">ure </t>
  </si>
  <si>
    <t>data, izdel.obj.</t>
  </si>
  <si>
    <t>n</t>
  </si>
  <si>
    <t>k</t>
  </si>
  <si>
    <t>ur ravnatelja</t>
  </si>
  <si>
    <t>g-drive, arhiv r.</t>
  </si>
  <si>
    <t>w-obj, k vlogi N.</t>
  </si>
  <si>
    <t>W-obj, v Cobbis.</t>
  </si>
  <si>
    <t>poslovnik Q</t>
  </si>
  <si>
    <t>osnutek za SS</t>
  </si>
  <si>
    <t>xls predloga</t>
  </si>
  <si>
    <t>vs.kombre.kk</t>
  </si>
  <si>
    <t>3W-objava</t>
  </si>
  <si>
    <t>DRP-19, LDNx</t>
  </si>
  <si>
    <t>zapisniki razg.</t>
  </si>
  <si>
    <t>3w-obj, mailing</t>
  </si>
  <si>
    <t>pogodbe</t>
  </si>
  <si>
    <t>3w-ankete</t>
  </si>
  <si>
    <t>3w (KUZK)</t>
  </si>
  <si>
    <t>poročilo izvedbe</t>
  </si>
  <si>
    <t>naslednje SA p.</t>
  </si>
  <si>
    <t>3w-obj. (KUZK)</t>
  </si>
  <si>
    <t>poročila</t>
  </si>
  <si>
    <t>DRP 2019</t>
  </si>
  <si>
    <t>FN ETrŠ 2019</t>
  </si>
  <si>
    <t>navodilo uporab</t>
  </si>
  <si>
    <t>samoeval. por.</t>
  </si>
  <si>
    <t>Poročila LDN</t>
  </si>
  <si>
    <t>DRP 19 …</t>
  </si>
  <si>
    <t>vloga za CPI</t>
  </si>
  <si>
    <t xml:space="preserve">poročilo  </t>
  </si>
  <si>
    <t>izpisi, navodilo</t>
  </si>
  <si>
    <t>poročilo</t>
  </si>
  <si>
    <t>DRP, LDN</t>
  </si>
  <si>
    <t>poročilo LDN</t>
  </si>
  <si>
    <t>3w-objava</t>
  </si>
  <si>
    <t>LDN</t>
  </si>
  <si>
    <t>r, d, rfr, člani KUZK</t>
  </si>
  <si>
    <t>sodelujejo    (formativno / inform.)</t>
  </si>
  <si>
    <t>Preskar, Ivšič / vsi študenti</t>
  </si>
  <si>
    <t>interesenti/ke za imenovanja</t>
  </si>
  <si>
    <t>d, rfr, organi šole/ učit.štd.gosp</t>
  </si>
  <si>
    <t>rfr</t>
  </si>
  <si>
    <t>r /rfr</t>
  </si>
  <si>
    <t>r, r-vod</t>
  </si>
  <si>
    <t>r, rfr</t>
  </si>
  <si>
    <t>r, rfr, Preskar</t>
  </si>
  <si>
    <t xml:space="preserve">*1 okolje, *2 delo, *3kadri, *4 študn.  *5 materialno, *6 kakovost;                       ozadja kratkih oznak so razvidna iz poročila evalvacijske komisije </t>
  </si>
  <si>
    <t>Bužančič</t>
  </si>
  <si>
    <t>Preskar</t>
  </si>
  <si>
    <t>Rimc</t>
  </si>
  <si>
    <t>Avsec</t>
  </si>
  <si>
    <t xml:space="preserve">d, rfr, KUZK, SS, ŠK, PZ, ŠS, </t>
  </si>
  <si>
    <t xml:space="preserve">d, SS, </t>
  </si>
  <si>
    <t>rfr, / respondenti</t>
  </si>
  <si>
    <t>r, rfr, Avsec</t>
  </si>
  <si>
    <t>sptemljanje: izvajalec za vsako posamezno nalogo bečeži porabo časa, če delo ni dokončano znotraj predvidenih ur, preostanek svojega časa posveti odprtim ostalim nalogam</t>
  </si>
  <si>
    <t xml:space="preserve">člani KUZK, </t>
  </si>
  <si>
    <t>r, RFR</t>
  </si>
  <si>
    <t>d, Rimc, Vučanjk</t>
  </si>
  <si>
    <t>r…ravnatelj    d…direktor.      rfr…referat        r-vd…rač.vod</t>
  </si>
  <si>
    <t>d, / 1/4 učiteljev</t>
  </si>
  <si>
    <t>navd.,poročila</t>
  </si>
  <si>
    <t>r /učitelji pobudniki</t>
  </si>
  <si>
    <t>r /PZ</t>
  </si>
  <si>
    <t>g-drv. obrazci</t>
  </si>
  <si>
    <t>rfr / respondenti</t>
  </si>
  <si>
    <t>člani KUZK, / respondenti</t>
  </si>
  <si>
    <t>r, / člani KUZK, člani strok. akt.</t>
  </si>
  <si>
    <t>rfr, / predlagatelji</t>
  </si>
  <si>
    <t>r, računovodstvo</t>
  </si>
  <si>
    <t>d, ptojektni tim za nov prg.</t>
  </si>
  <si>
    <t>r, Vučanjk</t>
  </si>
  <si>
    <t>d, pobudniki / udeleženci</t>
  </si>
  <si>
    <t>Preskar, člani SA / študenti</t>
  </si>
  <si>
    <t>člani SS / mentorji v podjetjih</t>
  </si>
  <si>
    <t>rfr. / diplomanti</t>
  </si>
  <si>
    <t>d, mentorji v podjetjih</t>
  </si>
  <si>
    <t>nx</t>
  </si>
  <si>
    <t>kx</t>
  </si>
  <si>
    <t>apr.18 Vsota</t>
  </si>
  <si>
    <t>maj.18 Vsota</t>
  </si>
  <si>
    <t>jun.18 Vsota</t>
  </si>
  <si>
    <t>jul.18 Vsota</t>
  </si>
  <si>
    <t>sep.18 Vsota</t>
  </si>
  <si>
    <t>Skupna vsota</t>
  </si>
  <si>
    <t>kk</t>
  </si>
  <si>
    <t>kkk</t>
  </si>
  <si>
    <t>avg.18 Vsota</t>
  </si>
  <si>
    <t>okt.18 Vsota</t>
  </si>
  <si>
    <t>nov.18 Vsota</t>
  </si>
  <si>
    <t>dec.18 Vsota</t>
  </si>
  <si>
    <t>feb.19 Vsota</t>
  </si>
  <si>
    <t>maj.19 Vsota</t>
  </si>
  <si>
    <t>jun.19 Vsota</t>
  </si>
  <si>
    <t>jul.19 Vsota</t>
  </si>
  <si>
    <t>sep.19 Vsota</t>
  </si>
  <si>
    <t>okt.19 Vsota</t>
  </si>
  <si>
    <t>rok izvdb</t>
  </si>
  <si>
    <t>Zakljužek vseh nalog akcijskega načrta:  oktober 2019</t>
  </si>
  <si>
    <t xml:space="preserve">Skupni čas za dokončanje: 1,5 let </t>
  </si>
  <si>
    <t>FTE = 1700 ur</t>
  </si>
  <si>
    <t>Ravnatelj: 190 ur načrtovanje + 1026 ur za dokončanje = 1200 ur / 1,5 FTE = 48% delovnega časa</t>
  </si>
  <si>
    <t xml:space="preserve">   R:</t>
  </si>
  <si>
    <t>sodelujejo    (formativno, inform.)</t>
  </si>
  <si>
    <t>pridobitev mnenj za imenovanja  *4</t>
  </si>
  <si>
    <t>Jože Kranjc</t>
  </si>
  <si>
    <t>priprava akcijskega načrta 2018  *6</t>
  </si>
  <si>
    <t>Stanko Levičar</t>
  </si>
  <si>
    <t>priprava DRP   *1</t>
  </si>
  <si>
    <t>Lidija Furlan</t>
  </si>
  <si>
    <t>posodobitev spletnih strani  *5</t>
  </si>
  <si>
    <t>razmejitev financ OE   *5</t>
  </si>
  <si>
    <t xml:space="preserve">8. Svet zavoda je sprejel sodila za razmejevanje skupnih stroškov na svoji 3. seji 31. 8. 2017, kar je razvidno tudi iz zapisnika seje (sklep št. 6). </t>
  </si>
  <si>
    <t>Mojca Tomažin</t>
  </si>
  <si>
    <t>izdelava poslovnika Q   *k13</t>
  </si>
  <si>
    <t>seznanjanje z anket.amoeval.  *4</t>
  </si>
  <si>
    <t>več tržne dejavnosti  *5</t>
  </si>
  <si>
    <t>razširitev anket o pogojih  *5</t>
  </si>
  <si>
    <t>dokumentiranje sistema Q -   *6</t>
  </si>
  <si>
    <t>uvedba poslovnika kakovosti  *6</t>
  </si>
  <si>
    <t>za 16/17</t>
  </si>
  <si>
    <t>do začetka naslednjega študijskega leta, ker uvajamo nov program in ker je prišlo do menjave računovodkinje</t>
  </si>
  <si>
    <t>Božančič</t>
  </si>
  <si>
    <t>je razviden iz Programa dela, kadrovskega in finančnega načrta ETrŠ za leto 2018</t>
  </si>
  <si>
    <t>WiFi, dostop do računalnikov   *5</t>
  </si>
  <si>
    <t>postopoma v tem in naslednjem šolskem letu v okviru projekta SIO2020</t>
  </si>
  <si>
    <t>Stanka Preskar</t>
  </si>
  <si>
    <t>finančni plan za 5 let  *k13</t>
  </si>
  <si>
    <t>zakonodaja zavezuje k finančnemu planu za eno leto, za 5 let je praktično nemogoče planirati, saj nimamo zagotovljenega stabilnega vpisa (od katerega smo financirani)</t>
  </si>
  <si>
    <t>nov program    *13</t>
  </si>
  <si>
    <t>mobilnost študentov   *4 </t>
  </si>
  <si>
    <t>Irena Rimc Voglar</t>
  </si>
  <si>
    <t>vpis DN v COBISS, plag.detekt   *5</t>
  </si>
  <si>
    <t>Deja Avsec</t>
  </si>
  <si>
    <t>mobilnost  učiteljev*3</t>
  </si>
  <si>
    <t>vključitev v strokovno delo šole   *4</t>
  </si>
  <si>
    <t>anketiranje diplo,  tudi po zaposl. *6</t>
  </si>
  <si>
    <t>srečanje z delodajalci  *k13</t>
  </si>
  <si>
    <t>spremljanje karier  diplomantov *1</t>
  </si>
  <si>
    <t>ozadja kratkih oznak so razvidna iz poročila evalvacijske komisije (dostopno po linku na sajtu KUZK)</t>
  </si>
  <si>
    <t>segmenti:   1. okolje     2.delovanje     3.kadri         4.študenti      5.materialno    6.kakovost</t>
  </si>
  <si>
    <t>vmes.p.</t>
  </si>
  <si>
    <t>ob 50 % plana do zapadlosti</t>
  </si>
  <si>
    <t>neuresničitev možnosti izboljšav '13 (analiza ukrepov iz  predhodnih poročil)</t>
  </si>
  <si>
    <t>načrt</t>
  </si>
  <si>
    <t>zaključek</t>
  </si>
  <si>
    <t>Naloga (po mesecih 2018/19)</t>
  </si>
  <si>
    <t>metka galič</t>
  </si>
  <si>
    <t>Galič, Avsec</t>
  </si>
  <si>
    <t>Galič/interesenti za imenovanja</t>
  </si>
  <si>
    <t>r, rfr, Galič</t>
  </si>
  <si>
    <t>Galič, rfr, / respondenti</t>
  </si>
  <si>
    <t>Galič, rfr / respondenti</t>
  </si>
  <si>
    <t>Parcialni plan za nalogo akcijskega načrta 2018</t>
  </si>
  <si>
    <t>N</t>
  </si>
  <si>
    <t>Z</t>
  </si>
  <si>
    <t>M</t>
  </si>
  <si>
    <t>do</t>
  </si>
  <si>
    <t>priprava obrazca (vprašanja, navodila za respondente) in objava na spletu</t>
  </si>
  <si>
    <t>priprava navodil za posamezno pridobivanje odgovorov, obdelavo podatkov in arhiviranje rezuiltatov</t>
  </si>
  <si>
    <t>vključitev  procedure v poslovnik kakovosti</t>
  </si>
  <si>
    <t>Načrtovanje postopka</t>
  </si>
  <si>
    <t>določitev poročanja o vsakokratni izvedbi</t>
  </si>
  <si>
    <t>Izvajanje</t>
  </si>
  <si>
    <t>organiziranje dogodka</t>
  </si>
  <si>
    <t>nadziranje izvedbe</t>
  </si>
  <si>
    <t>pregled določil regulative, obstoječega stanja in podobnih drugih rešitev, formuliranje podlage, namena in uporabnikov</t>
  </si>
  <si>
    <t>arhiviranje rezultatov</t>
  </si>
  <si>
    <t>uporaba rezultatov</t>
  </si>
  <si>
    <t>a</t>
  </si>
  <si>
    <t>b</t>
  </si>
  <si>
    <t>c</t>
  </si>
  <si>
    <t>e</t>
  </si>
  <si>
    <t xml:space="preserve">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</si>
</sst>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"/>
  </numFmts>
  <fonts count="11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rgb="FF7030A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9"/>
      <color rgb="FF00B0F0"/>
      <name val="Calibri"/>
      <family val="2"/>
      <charset val="238"/>
      <scheme val="minor"/>
    </font>
    <font>
      <sz val="9"/>
      <color theme="5" tint="-0.249977111117893"/>
      <name val="Calibri"/>
      <family val="2"/>
      <charset val="238"/>
      <scheme val="minor"/>
    </font>
    <font>
      <sz val="9"/>
      <color theme="8" tint="-0.249977111117893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3" fillId="0" borderId="0" xfId="0" applyFont="1" applyFill="1" applyBorder="1"/>
    <xf numFmtId="0" fontId="1" fillId="0" borderId="2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5" fontId="1" fillId="0" borderId="0" xfId="0" applyNumberFormat="1" applyFont="1"/>
    <xf numFmtId="15" fontId="4" fillId="0" borderId="0" xfId="0" applyNumberFormat="1" applyFont="1"/>
    <xf numFmtId="0" fontId="1" fillId="0" borderId="3" xfId="0" applyFont="1" applyBorder="1"/>
    <xf numFmtId="0" fontId="4" fillId="0" borderId="3" xfId="0" applyFont="1" applyBorder="1"/>
    <xf numFmtId="0" fontId="3" fillId="0" borderId="2" xfId="0" applyFont="1" applyBorder="1"/>
    <xf numFmtId="0" fontId="1" fillId="0" borderId="4" xfId="0" applyFont="1" applyBorder="1"/>
    <xf numFmtId="0" fontId="1" fillId="0" borderId="5" xfId="0" applyFont="1" applyBorder="1"/>
    <xf numFmtId="0" fontId="4" fillId="2" borderId="0" xfId="0" applyFont="1" applyFill="1"/>
    <xf numFmtId="0" fontId="4" fillId="2" borderId="0" xfId="0" applyFont="1" applyFill="1" applyBorder="1"/>
    <xf numFmtId="0" fontId="1" fillId="2" borderId="0" xfId="0" applyFont="1" applyFill="1" applyBorder="1"/>
    <xf numFmtId="0" fontId="4" fillId="3" borderId="0" xfId="0" applyFont="1" applyFill="1"/>
    <xf numFmtId="0" fontId="4" fillId="3" borderId="0" xfId="0" applyFont="1" applyFill="1" applyAlignment="1">
      <alignment wrapText="1"/>
    </xf>
    <xf numFmtId="0" fontId="4" fillId="3" borderId="0" xfId="0" applyFont="1" applyFill="1" applyAlignment="1">
      <alignment textRotation="90" wrapText="1"/>
    </xf>
    <xf numFmtId="0" fontId="4" fillId="3" borderId="0" xfId="0" applyFont="1" applyFill="1" applyAlignment="1">
      <alignment horizontal="center" vertical="center" textRotation="90" wrapText="1"/>
    </xf>
    <xf numFmtId="17" fontId="1" fillId="0" borderId="3" xfId="0" applyNumberFormat="1" applyFont="1" applyBorder="1"/>
    <xf numFmtId="0" fontId="4" fillId="4" borderId="0" xfId="0" applyFont="1" applyFill="1"/>
    <xf numFmtId="0" fontId="4" fillId="4" borderId="3" xfId="0" applyFont="1" applyFill="1" applyBorder="1"/>
    <xf numFmtId="17" fontId="1" fillId="4" borderId="3" xfId="0" applyNumberFormat="1" applyFont="1" applyFill="1" applyBorder="1"/>
    <xf numFmtId="0" fontId="1" fillId="4" borderId="3" xfId="0" applyFont="1" applyFill="1" applyBorder="1"/>
    <xf numFmtId="0" fontId="1" fillId="4" borderId="0" xfId="0" applyFont="1" applyFill="1"/>
    <xf numFmtId="17" fontId="1" fillId="4" borderId="0" xfId="0" applyNumberFormat="1" applyFont="1" applyFill="1"/>
    <xf numFmtId="0" fontId="4" fillId="0" borderId="0" xfId="0" applyFont="1" applyAlignment="1">
      <alignment textRotation="90"/>
    </xf>
    <xf numFmtId="17" fontId="1" fillId="4" borderId="0" xfId="0" applyNumberFormat="1" applyFont="1" applyFill="1" applyBorder="1"/>
    <xf numFmtId="0" fontId="3" fillId="4" borderId="3" xfId="0" applyNumberFormat="1" applyFont="1" applyFill="1" applyBorder="1"/>
    <xf numFmtId="17" fontId="3" fillId="4" borderId="3" xfId="0" applyNumberFormat="1" applyFont="1" applyFill="1" applyBorder="1"/>
    <xf numFmtId="0" fontId="3" fillId="0" borderId="3" xfId="0" applyNumberFormat="1" applyFont="1" applyBorder="1"/>
    <xf numFmtId="17" fontId="3" fillId="0" borderId="3" xfId="0" applyNumberFormat="1" applyFont="1" applyBorder="1"/>
    <xf numFmtId="0" fontId="1" fillId="4" borderId="0" xfId="0" applyFont="1" applyFill="1" applyBorder="1"/>
    <xf numFmtId="17" fontId="3" fillId="4" borderId="0" xfId="0" applyNumberFormat="1" applyFont="1" applyFill="1" applyBorder="1"/>
    <xf numFmtId="0" fontId="1" fillId="5" borderId="3" xfId="0" applyFont="1" applyFill="1" applyBorder="1"/>
    <xf numFmtId="0" fontId="10" fillId="0" borderId="3" xfId="0" applyFont="1" applyBorder="1"/>
    <xf numFmtId="0" fontId="1" fillId="6" borderId="3" xfId="0" applyFont="1" applyFill="1" applyBorder="1"/>
    <xf numFmtId="17" fontId="1" fillId="5" borderId="3" xfId="0" applyNumberFormat="1" applyFont="1" applyFill="1" applyBorder="1"/>
    <xf numFmtId="17" fontId="1" fillId="0" borderId="3" xfId="0" quotePrefix="1" applyNumberFormat="1" applyFont="1" applyBorder="1"/>
    <xf numFmtId="0" fontId="3" fillId="0" borderId="3" xfId="0" applyFont="1" applyBorder="1"/>
    <xf numFmtId="0" fontId="4" fillId="3" borderId="0" xfId="0" applyFont="1" applyFill="1" applyAlignment="1">
      <alignment horizontal="center" vertical="center" wrapText="1"/>
    </xf>
    <xf numFmtId="0" fontId="4" fillId="7" borderId="0" xfId="0" applyFont="1" applyFill="1"/>
    <xf numFmtId="0" fontId="4" fillId="7" borderId="3" xfId="0" applyFont="1" applyFill="1" applyBorder="1"/>
    <xf numFmtId="17" fontId="1" fillId="7" borderId="3" xfId="0" applyNumberFormat="1" applyFont="1" applyFill="1" applyBorder="1"/>
    <xf numFmtId="0" fontId="1" fillId="7" borderId="3" xfId="0" applyFont="1" applyFill="1" applyBorder="1"/>
    <xf numFmtId="0" fontId="1" fillId="7" borderId="0" xfId="0" applyFont="1" applyFill="1"/>
    <xf numFmtId="0" fontId="4" fillId="5" borderId="0" xfId="0" applyFont="1" applyFill="1"/>
    <xf numFmtId="0" fontId="4" fillId="5" borderId="3" xfId="0" applyFont="1" applyFill="1" applyBorder="1"/>
    <xf numFmtId="0" fontId="1" fillId="5" borderId="0" xfId="0" applyFont="1" applyFill="1"/>
    <xf numFmtId="0" fontId="0" fillId="0" borderId="0" xfId="0" applyAlignment="1">
      <alignment horizontal="center"/>
    </xf>
    <xf numFmtId="164" fontId="4" fillId="0" borderId="0" xfId="0" applyNumberFormat="1" applyFont="1"/>
    <xf numFmtId="0" fontId="0" fillId="0" borderId="6" xfId="0" applyBorder="1"/>
    <xf numFmtId="0" fontId="0" fillId="0" borderId="3" xfId="0" applyBorder="1" applyAlignment="1">
      <alignment horizontal="center"/>
    </xf>
    <xf numFmtId="17" fontId="0" fillId="0" borderId="0" xfId="0" applyNumberFormat="1"/>
    <xf numFmtId="0" fontId="1" fillId="0" borderId="0" xfId="0" applyFont="1" applyAlignment="1">
      <alignment horizontal="center" textRotation="90"/>
    </xf>
  </cellXfs>
  <cellStyles count="1">
    <cellStyle name="Navadno" xfId="0" builtinId="0"/>
  </cellStyles>
  <dxfs count="2"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53</xdr:row>
      <xdr:rowOff>0</xdr:rowOff>
    </xdr:from>
    <xdr:to>
      <xdr:col>17</xdr:col>
      <xdr:colOff>9525</xdr:colOff>
      <xdr:row>98</xdr:row>
      <xdr:rowOff>38100</xdr:rowOff>
    </xdr:to>
    <xdr:pic>
      <xdr:nvPicPr>
        <xdr:cNvPr id="3" name="Slika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62975"/>
          <a:ext cx="8772525" cy="689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45</xdr:row>
      <xdr:rowOff>0</xdr:rowOff>
    </xdr:from>
    <xdr:to>
      <xdr:col>24</xdr:col>
      <xdr:colOff>9525</xdr:colOff>
      <xdr:row>87</xdr:row>
      <xdr:rowOff>9525</xdr:rowOff>
    </xdr:to>
    <xdr:pic>
      <xdr:nvPicPr>
        <xdr:cNvPr id="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00"/>
          <a:ext cx="8639175" cy="6410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7"/>
  <sheetViews>
    <sheetView topLeftCell="A34" workbookViewId="0">
      <selection activeCell="D77" sqref="D77"/>
    </sheetView>
  </sheetViews>
  <sheetFormatPr defaultColWidth="9.140625" defaultRowHeight="12" x14ac:dyDescent="0.2"/>
  <cols>
    <col min="1" max="1" width="4.5703125" style="1" customWidth="1"/>
    <col min="2" max="2" width="29.7109375" style="1" customWidth="1"/>
    <col min="3" max="3" width="23.28515625" style="1" customWidth="1"/>
    <col min="4" max="4" width="2.42578125" style="1" customWidth="1"/>
    <col min="5" max="5" width="32" style="1" customWidth="1"/>
    <col min="6" max="6" width="4.85546875" style="1" customWidth="1"/>
    <col min="7" max="7" width="1" style="1" customWidth="1"/>
    <col min="8" max="8" width="2.7109375" style="1" customWidth="1"/>
    <col min="9" max="9" width="35.28515625" style="1" customWidth="1"/>
    <col min="10" max="10" width="3.28515625" style="1" customWidth="1"/>
    <col min="11" max="11" width="3.5703125" style="1" customWidth="1"/>
    <col min="12" max="12" width="3.7109375" style="1" customWidth="1"/>
    <col min="13" max="13" width="4.5703125" style="1" customWidth="1"/>
    <col min="14" max="14" width="3.42578125" style="1" customWidth="1"/>
    <col min="15" max="15" width="5.42578125" style="1" customWidth="1"/>
    <col min="16" max="16" width="5.85546875" style="1" customWidth="1"/>
    <col min="17" max="18" width="9.140625" style="1"/>
    <col min="19" max="19" width="9.85546875" style="1" customWidth="1"/>
    <col min="20" max="16384" width="9.140625" style="1"/>
  </cols>
  <sheetData>
    <row r="1" spans="1:19" ht="12.75" thickBot="1" x14ac:dyDescent="0.25">
      <c r="A1" s="2" t="s">
        <v>99</v>
      </c>
      <c r="B1" s="2" t="s">
        <v>102</v>
      </c>
      <c r="C1" s="2" t="s">
        <v>8</v>
      </c>
      <c r="D1" s="2"/>
      <c r="E1" s="2" t="s">
        <v>103</v>
      </c>
      <c r="H1" s="5" t="s">
        <v>127</v>
      </c>
      <c r="I1" s="5" t="s">
        <v>112</v>
      </c>
      <c r="J1" s="5" t="s">
        <v>136</v>
      </c>
      <c r="K1" s="5" t="s">
        <v>138</v>
      </c>
      <c r="L1" s="5" t="s">
        <v>139</v>
      </c>
      <c r="M1" s="5" t="s">
        <v>137</v>
      </c>
      <c r="N1" s="5" t="s">
        <v>135</v>
      </c>
      <c r="O1" s="5" t="s">
        <v>126</v>
      </c>
      <c r="P1" s="5" t="s">
        <v>124</v>
      </c>
      <c r="Q1" s="5" t="s">
        <v>128</v>
      </c>
      <c r="R1" s="5" t="s">
        <v>130</v>
      </c>
      <c r="S1" s="5" t="s">
        <v>129</v>
      </c>
    </row>
    <row r="2" spans="1:19" x14ac:dyDescent="0.2">
      <c r="A2" s="1" t="s">
        <v>104</v>
      </c>
      <c r="H2" s="1">
        <v>1</v>
      </c>
      <c r="I2" s="7" t="s">
        <v>13</v>
      </c>
      <c r="J2" s="1">
        <v>2</v>
      </c>
      <c r="K2" s="1">
        <v>1</v>
      </c>
      <c r="L2" s="1">
        <v>2</v>
      </c>
      <c r="M2" s="1">
        <f>+(J2+K2+L2)/3</f>
        <v>1.6666666666666667</v>
      </c>
      <c r="N2" s="1">
        <f>+RANK(M2,$M$2:$M$40)</f>
        <v>38</v>
      </c>
      <c r="O2" s="6"/>
      <c r="P2" s="6"/>
      <c r="Q2" s="6"/>
      <c r="R2" s="6"/>
      <c r="S2" s="6"/>
    </row>
    <row r="3" spans="1:19" x14ac:dyDescent="0.2">
      <c r="H3" s="1">
        <v>2</v>
      </c>
      <c r="I3" s="7" t="s">
        <v>34</v>
      </c>
      <c r="J3" s="1">
        <v>1</v>
      </c>
      <c r="K3" s="1">
        <v>4</v>
      </c>
      <c r="L3" s="1">
        <v>5</v>
      </c>
      <c r="M3" s="1">
        <f t="shared" ref="M3:M41" si="0">+(J3+K3+L3)/3</f>
        <v>3.3333333333333335</v>
      </c>
      <c r="N3" s="1">
        <f t="shared" ref="N3:N41" si="1">+RANK(M3,$M$2:$M$40)</f>
        <v>19</v>
      </c>
      <c r="O3" s="6"/>
      <c r="P3" s="6"/>
      <c r="Q3" s="6"/>
      <c r="R3" s="6"/>
      <c r="S3" s="6"/>
    </row>
    <row r="4" spans="1:19" ht="12.75" thickBot="1" x14ac:dyDescent="0.25">
      <c r="B4" s="16" t="s">
        <v>2</v>
      </c>
      <c r="C4" s="5"/>
      <c r="D4" s="5"/>
      <c r="E4" s="5"/>
      <c r="H4" s="1">
        <v>3</v>
      </c>
      <c r="I4" s="7" t="s">
        <v>30</v>
      </c>
      <c r="J4" s="1">
        <v>4</v>
      </c>
      <c r="K4" s="1">
        <v>1</v>
      </c>
      <c r="L4" s="1">
        <v>3</v>
      </c>
      <c r="M4" s="1">
        <f t="shared" si="0"/>
        <v>2.6666666666666665</v>
      </c>
      <c r="N4" s="1">
        <f t="shared" si="1"/>
        <v>29</v>
      </c>
      <c r="O4" s="6"/>
      <c r="P4" s="6"/>
      <c r="Q4" s="6"/>
      <c r="R4" s="6"/>
      <c r="S4" s="6"/>
    </row>
    <row r="5" spans="1:19" x14ac:dyDescent="0.2">
      <c r="A5" s="1">
        <v>2</v>
      </c>
      <c r="B5" s="1" t="s">
        <v>0</v>
      </c>
      <c r="C5" s="1" t="s">
        <v>101</v>
      </c>
      <c r="E5" s="17" t="s">
        <v>105</v>
      </c>
      <c r="H5" s="1">
        <v>4</v>
      </c>
      <c r="I5" s="7" t="s">
        <v>141</v>
      </c>
      <c r="J5" s="1">
        <v>5</v>
      </c>
      <c r="K5" s="1">
        <v>1</v>
      </c>
      <c r="L5" s="1">
        <v>5</v>
      </c>
      <c r="M5" s="1">
        <f t="shared" si="0"/>
        <v>3.6666666666666665</v>
      </c>
      <c r="N5" s="1">
        <f t="shared" si="1"/>
        <v>9</v>
      </c>
      <c r="O5" s="6"/>
      <c r="P5" s="6"/>
      <c r="Q5" s="6"/>
      <c r="R5" s="6"/>
      <c r="S5" s="6"/>
    </row>
    <row r="6" spans="1:19" x14ac:dyDescent="0.2">
      <c r="A6" s="1">
        <v>2</v>
      </c>
      <c r="B6" s="1" t="s">
        <v>1</v>
      </c>
      <c r="C6" s="1" t="s">
        <v>9</v>
      </c>
      <c r="E6" s="18" t="s">
        <v>3</v>
      </c>
      <c r="H6" s="1">
        <v>5</v>
      </c>
      <c r="I6" s="8" t="s">
        <v>16</v>
      </c>
      <c r="J6" s="1">
        <v>1</v>
      </c>
      <c r="K6" s="1">
        <v>2</v>
      </c>
      <c r="L6" s="1">
        <v>5</v>
      </c>
      <c r="M6" s="1">
        <f t="shared" si="0"/>
        <v>2.6666666666666665</v>
      </c>
      <c r="N6" s="1">
        <f t="shared" si="1"/>
        <v>29</v>
      </c>
      <c r="O6" s="6"/>
      <c r="P6" s="6"/>
      <c r="Q6" s="6"/>
      <c r="R6" s="6"/>
      <c r="S6" s="6"/>
    </row>
    <row r="7" spans="1:19" x14ac:dyDescent="0.2">
      <c r="A7" s="1">
        <v>4</v>
      </c>
      <c r="B7" s="1" t="s">
        <v>49</v>
      </c>
      <c r="C7" s="1" t="s">
        <v>100</v>
      </c>
      <c r="E7" s="18" t="s">
        <v>4</v>
      </c>
      <c r="H7" s="1">
        <v>6</v>
      </c>
      <c r="I7" s="8" t="s">
        <v>32</v>
      </c>
      <c r="J7" s="1">
        <v>4</v>
      </c>
      <c r="K7" s="1">
        <v>2</v>
      </c>
      <c r="L7" s="1">
        <v>4</v>
      </c>
      <c r="M7" s="1">
        <f t="shared" si="0"/>
        <v>3.3333333333333335</v>
      </c>
      <c r="N7" s="1">
        <f t="shared" si="1"/>
        <v>19</v>
      </c>
      <c r="O7" s="6"/>
      <c r="P7" s="6"/>
      <c r="Q7" s="6"/>
      <c r="R7" s="6"/>
      <c r="S7" s="6"/>
    </row>
    <row r="8" spans="1:19" x14ac:dyDescent="0.2">
      <c r="H8" s="1">
        <v>7</v>
      </c>
      <c r="I8" s="8" t="s">
        <v>87</v>
      </c>
      <c r="J8" s="1">
        <v>3</v>
      </c>
      <c r="K8" s="1">
        <v>3</v>
      </c>
      <c r="L8" s="1">
        <v>5</v>
      </c>
      <c r="M8" s="1">
        <f t="shared" si="0"/>
        <v>3.6666666666666665</v>
      </c>
      <c r="N8" s="1">
        <f t="shared" si="1"/>
        <v>9</v>
      </c>
      <c r="O8" s="6"/>
      <c r="P8" s="6"/>
      <c r="Q8" s="6"/>
      <c r="R8" s="6"/>
      <c r="S8" s="6"/>
    </row>
    <row r="9" spans="1:19" ht="12.75" thickBot="1" x14ac:dyDescent="0.25">
      <c r="B9" s="16" t="s">
        <v>5</v>
      </c>
      <c r="C9" s="5"/>
      <c r="D9" s="5"/>
      <c r="E9" s="5"/>
      <c r="H9" s="1">
        <v>8</v>
      </c>
      <c r="I9" s="1" t="s">
        <v>105</v>
      </c>
      <c r="J9" s="1">
        <v>5</v>
      </c>
      <c r="K9" s="1">
        <v>3</v>
      </c>
      <c r="L9" s="1">
        <v>5</v>
      </c>
      <c r="M9" s="1">
        <f t="shared" si="0"/>
        <v>4.333333333333333</v>
      </c>
      <c r="N9" s="1">
        <f t="shared" si="1"/>
        <v>4</v>
      </c>
      <c r="O9" s="6"/>
      <c r="P9" s="6"/>
      <c r="Q9" s="6"/>
      <c r="R9" s="6"/>
      <c r="S9" s="6"/>
    </row>
    <row r="10" spans="1:19" x14ac:dyDescent="0.2">
      <c r="A10" s="1">
        <v>3</v>
      </c>
      <c r="B10" s="1" t="s">
        <v>6</v>
      </c>
      <c r="C10" s="1" t="s">
        <v>10</v>
      </c>
      <c r="E10" s="17" t="s">
        <v>70</v>
      </c>
      <c r="H10" s="1">
        <v>9</v>
      </c>
      <c r="I10" s="1" t="s">
        <v>3</v>
      </c>
      <c r="J10" s="1">
        <v>1</v>
      </c>
      <c r="K10" s="1">
        <v>2</v>
      </c>
      <c r="L10" s="1">
        <v>2</v>
      </c>
      <c r="M10" s="1">
        <f t="shared" si="0"/>
        <v>1.6666666666666667</v>
      </c>
      <c r="N10" s="1">
        <f t="shared" si="1"/>
        <v>38</v>
      </c>
      <c r="O10" s="6"/>
      <c r="P10" s="6"/>
      <c r="Q10" s="6"/>
      <c r="R10" s="6"/>
      <c r="S10" s="6"/>
    </row>
    <row r="11" spans="1:19" x14ac:dyDescent="0.2">
      <c r="A11" s="1">
        <v>4</v>
      </c>
      <c r="B11" s="1" t="s">
        <v>7</v>
      </c>
      <c r="C11" s="1" t="s">
        <v>11</v>
      </c>
      <c r="E11" s="18"/>
      <c r="H11" s="1">
        <v>10</v>
      </c>
      <c r="I11" s="1" t="s">
        <v>4</v>
      </c>
      <c r="J11" s="1">
        <v>1</v>
      </c>
      <c r="K11" s="1">
        <v>2</v>
      </c>
      <c r="L11" s="1">
        <v>3</v>
      </c>
      <c r="M11" s="1">
        <f t="shared" si="0"/>
        <v>2</v>
      </c>
      <c r="N11" s="1">
        <f t="shared" si="1"/>
        <v>36</v>
      </c>
      <c r="O11" s="6"/>
      <c r="P11" s="6"/>
      <c r="Q11" s="6"/>
      <c r="R11" s="6"/>
      <c r="S11" s="6"/>
    </row>
    <row r="12" spans="1:19" x14ac:dyDescent="0.2">
      <c r="A12" s="1">
        <v>3</v>
      </c>
      <c r="B12" s="1" t="s">
        <v>12</v>
      </c>
      <c r="C12" s="1" t="s">
        <v>19</v>
      </c>
      <c r="E12" s="18"/>
      <c r="H12" s="1">
        <v>11</v>
      </c>
      <c r="I12" s="1" t="s">
        <v>70</v>
      </c>
      <c r="J12" s="1">
        <v>5</v>
      </c>
      <c r="K12" s="1">
        <v>2</v>
      </c>
      <c r="L12" s="1">
        <v>5</v>
      </c>
      <c r="M12" s="1">
        <f t="shared" si="0"/>
        <v>4</v>
      </c>
      <c r="N12" s="1">
        <f t="shared" si="1"/>
        <v>5</v>
      </c>
      <c r="O12" s="6"/>
      <c r="P12" s="6"/>
      <c r="Q12" s="6"/>
      <c r="R12" s="6"/>
      <c r="S12" s="6"/>
    </row>
    <row r="13" spans="1:19" x14ac:dyDescent="0.2">
      <c r="A13" s="7">
        <v>0</v>
      </c>
      <c r="B13" s="7" t="s">
        <v>13</v>
      </c>
      <c r="E13" s="18"/>
      <c r="H13" s="1">
        <v>12</v>
      </c>
      <c r="I13" s="1" t="s">
        <v>71</v>
      </c>
      <c r="J13" s="1">
        <v>2</v>
      </c>
      <c r="K13" s="1">
        <v>2</v>
      </c>
      <c r="L13" s="1">
        <v>3</v>
      </c>
      <c r="M13" s="1">
        <f t="shared" si="0"/>
        <v>2.3333333333333335</v>
      </c>
      <c r="N13" s="1">
        <f t="shared" si="1"/>
        <v>33</v>
      </c>
      <c r="O13" s="6"/>
      <c r="P13" s="6"/>
      <c r="Q13" s="6"/>
      <c r="R13" s="6"/>
      <c r="S13" s="6"/>
    </row>
    <row r="14" spans="1:19" x14ac:dyDescent="0.2">
      <c r="A14" s="1">
        <v>3</v>
      </c>
      <c r="B14" s="1" t="s">
        <v>14</v>
      </c>
      <c r="C14" s="1" t="s">
        <v>17</v>
      </c>
      <c r="E14" s="18"/>
      <c r="H14" s="1">
        <v>13</v>
      </c>
      <c r="I14" s="1" t="s">
        <v>73</v>
      </c>
      <c r="J14" s="1">
        <v>2</v>
      </c>
      <c r="K14" s="1">
        <v>2</v>
      </c>
      <c r="L14" s="1">
        <v>3</v>
      </c>
      <c r="M14" s="1">
        <f t="shared" si="0"/>
        <v>2.3333333333333335</v>
      </c>
      <c r="N14" s="1">
        <f t="shared" si="1"/>
        <v>33</v>
      </c>
      <c r="O14" s="6"/>
      <c r="P14" s="6"/>
      <c r="Q14" s="6"/>
      <c r="R14" s="6"/>
      <c r="S14" s="6"/>
    </row>
    <row r="15" spans="1:19" x14ac:dyDescent="0.2">
      <c r="A15" s="1">
        <v>2</v>
      </c>
      <c r="B15" s="1" t="s">
        <v>15</v>
      </c>
      <c r="C15" s="1" t="s">
        <v>18</v>
      </c>
      <c r="E15" s="18" t="s">
        <v>71</v>
      </c>
      <c r="H15" s="1">
        <v>14</v>
      </c>
      <c r="I15" s="1" t="s">
        <v>74</v>
      </c>
      <c r="J15" s="1">
        <v>5</v>
      </c>
      <c r="K15" s="1">
        <v>2</v>
      </c>
      <c r="L15" s="1">
        <v>3</v>
      </c>
      <c r="M15" s="1">
        <f t="shared" si="0"/>
        <v>3.3333333333333335</v>
      </c>
      <c r="N15" s="1">
        <f t="shared" si="1"/>
        <v>19</v>
      </c>
      <c r="O15" s="6"/>
      <c r="P15" s="6"/>
      <c r="Q15" s="6"/>
      <c r="R15" s="6"/>
      <c r="S15" s="6"/>
    </row>
    <row r="16" spans="1:19" x14ac:dyDescent="0.2">
      <c r="A16" s="8">
        <v>1</v>
      </c>
      <c r="B16" s="8" t="s">
        <v>16</v>
      </c>
      <c r="C16" s="1" t="s">
        <v>20</v>
      </c>
      <c r="E16" s="18"/>
      <c r="H16" s="1">
        <v>15</v>
      </c>
      <c r="I16" s="1" t="s">
        <v>75</v>
      </c>
      <c r="J16" s="1">
        <v>4</v>
      </c>
      <c r="K16" s="1">
        <v>5</v>
      </c>
      <c r="L16" s="1">
        <v>5</v>
      </c>
      <c r="M16" s="1">
        <f t="shared" si="0"/>
        <v>4.666666666666667</v>
      </c>
      <c r="N16" s="1">
        <f t="shared" si="1"/>
        <v>2</v>
      </c>
      <c r="O16" s="6"/>
      <c r="P16" s="6"/>
      <c r="Q16" s="6"/>
      <c r="R16" s="6"/>
      <c r="S16" s="6"/>
    </row>
    <row r="17" spans="1:19" x14ac:dyDescent="0.2">
      <c r="H17" s="1">
        <v>16</v>
      </c>
      <c r="I17" s="1" t="s">
        <v>72</v>
      </c>
      <c r="J17" s="1">
        <v>2</v>
      </c>
      <c r="K17" s="1">
        <v>4</v>
      </c>
      <c r="L17" s="1">
        <v>5</v>
      </c>
      <c r="M17" s="1">
        <f t="shared" si="0"/>
        <v>3.6666666666666665</v>
      </c>
      <c r="N17" s="1">
        <f t="shared" si="1"/>
        <v>9</v>
      </c>
      <c r="O17" s="6"/>
      <c r="P17" s="6"/>
      <c r="Q17" s="6"/>
      <c r="R17" s="6"/>
      <c r="S17" s="6"/>
    </row>
    <row r="18" spans="1:19" ht="12.75" thickBot="1" x14ac:dyDescent="0.25">
      <c r="B18" s="16" t="s">
        <v>21</v>
      </c>
      <c r="C18" s="5"/>
      <c r="D18" s="5"/>
      <c r="E18" s="5"/>
      <c r="H18" s="1">
        <v>17</v>
      </c>
      <c r="I18" s="1" t="s">
        <v>76</v>
      </c>
      <c r="J18" s="1">
        <v>3</v>
      </c>
      <c r="K18" s="1">
        <v>2</v>
      </c>
      <c r="L18" s="1">
        <v>3</v>
      </c>
      <c r="M18" s="1">
        <f t="shared" si="0"/>
        <v>2.6666666666666665</v>
      </c>
      <c r="N18" s="1">
        <f t="shared" si="1"/>
        <v>29</v>
      </c>
      <c r="O18" s="6"/>
      <c r="P18" s="6"/>
      <c r="Q18" s="6"/>
      <c r="R18" s="6"/>
      <c r="S18" s="6"/>
    </row>
    <row r="19" spans="1:19" x14ac:dyDescent="0.2">
      <c r="A19" s="1">
        <v>2</v>
      </c>
      <c r="B19" s="1" t="s">
        <v>22</v>
      </c>
      <c r="C19" s="1" t="s">
        <v>27</v>
      </c>
      <c r="E19" s="17" t="s">
        <v>73</v>
      </c>
      <c r="H19" s="1">
        <v>18</v>
      </c>
      <c r="I19" s="1" t="s">
        <v>77</v>
      </c>
      <c r="J19" s="1">
        <v>4</v>
      </c>
      <c r="K19" s="1">
        <v>3</v>
      </c>
      <c r="L19" s="1">
        <v>3</v>
      </c>
      <c r="M19" s="1">
        <f t="shared" si="0"/>
        <v>3.3333333333333335</v>
      </c>
      <c r="N19" s="1">
        <f t="shared" si="1"/>
        <v>19</v>
      </c>
      <c r="O19" s="6"/>
      <c r="P19" s="6"/>
      <c r="Q19" s="6"/>
      <c r="R19" s="6"/>
      <c r="S19" s="6"/>
    </row>
    <row r="20" spans="1:19" x14ac:dyDescent="0.2">
      <c r="A20" s="1">
        <v>3</v>
      </c>
      <c r="B20" s="1" t="s">
        <v>23</v>
      </c>
      <c r="C20" s="1" t="s">
        <v>26</v>
      </c>
      <c r="E20" s="18" t="s">
        <v>74</v>
      </c>
      <c r="H20" s="1">
        <v>19</v>
      </c>
      <c r="I20" s="1" t="s">
        <v>78</v>
      </c>
      <c r="J20" s="1">
        <v>2</v>
      </c>
      <c r="K20" s="1">
        <v>2</v>
      </c>
      <c r="L20" s="1">
        <v>3</v>
      </c>
      <c r="M20" s="1">
        <f t="shared" si="0"/>
        <v>2.3333333333333335</v>
      </c>
      <c r="N20" s="1">
        <f t="shared" si="1"/>
        <v>33</v>
      </c>
      <c r="O20" s="6"/>
      <c r="P20" s="6"/>
      <c r="Q20" s="6"/>
      <c r="R20" s="6"/>
      <c r="S20" s="6"/>
    </row>
    <row r="21" spans="1:19" x14ac:dyDescent="0.2">
      <c r="A21" s="1">
        <v>3</v>
      </c>
      <c r="B21" s="1" t="s">
        <v>24</v>
      </c>
      <c r="C21" s="1" t="s">
        <v>25</v>
      </c>
      <c r="E21" s="18" t="s">
        <v>75</v>
      </c>
      <c r="H21" s="1">
        <v>20</v>
      </c>
      <c r="I21" s="1" t="s">
        <v>79</v>
      </c>
      <c r="J21" s="1">
        <v>5</v>
      </c>
      <c r="K21" s="1">
        <v>2</v>
      </c>
      <c r="L21" s="1">
        <v>4</v>
      </c>
      <c r="M21" s="1">
        <f t="shared" si="0"/>
        <v>3.6666666666666665</v>
      </c>
      <c r="N21" s="1">
        <f t="shared" si="1"/>
        <v>9</v>
      </c>
      <c r="O21" s="6"/>
      <c r="P21" s="6"/>
      <c r="Q21" s="6"/>
      <c r="R21" s="6"/>
      <c r="S21" s="6"/>
    </row>
    <row r="22" spans="1:19" x14ac:dyDescent="0.2">
      <c r="E22" s="18" t="s">
        <v>72</v>
      </c>
      <c r="H22" s="1">
        <v>21</v>
      </c>
      <c r="I22" s="1" t="s">
        <v>80</v>
      </c>
      <c r="J22" s="1">
        <v>5</v>
      </c>
      <c r="K22" s="1">
        <v>5</v>
      </c>
      <c r="L22" s="1">
        <v>5</v>
      </c>
      <c r="M22" s="1">
        <f t="shared" si="0"/>
        <v>5</v>
      </c>
      <c r="N22" s="1">
        <f t="shared" si="1"/>
        <v>1</v>
      </c>
      <c r="O22" s="6"/>
      <c r="P22" s="6"/>
      <c r="Q22" s="6"/>
      <c r="R22" s="6"/>
      <c r="S22" s="6"/>
    </row>
    <row r="23" spans="1:19" ht="12.75" thickBot="1" x14ac:dyDescent="0.25">
      <c r="B23" s="16" t="s">
        <v>28</v>
      </c>
      <c r="C23" s="5"/>
      <c r="D23" s="5"/>
      <c r="E23" s="5"/>
      <c r="H23" s="1">
        <v>22</v>
      </c>
      <c r="I23" s="1" t="s">
        <v>81</v>
      </c>
      <c r="J23" s="1">
        <v>1</v>
      </c>
      <c r="K23" s="1">
        <v>5</v>
      </c>
      <c r="L23" s="1">
        <v>5</v>
      </c>
      <c r="M23" s="1">
        <f t="shared" si="0"/>
        <v>3.6666666666666665</v>
      </c>
      <c r="N23" s="1">
        <f t="shared" si="1"/>
        <v>9</v>
      </c>
      <c r="O23" s="6"/>
      <c r="P23" s="6"/>
      <c r="Q23" s="6"/>
      <c r="R23" s="6"/>
      <c r="S23" s="6"/>
    </row>
    <row r="24" spans="1:19" x14ac:dyDescent="0.2">
      <c r="E24" s="17" t="s">
        <v>166</v>
      </c>
      <c r="H24" s="1">
        <v>23</v>
      </c>
      <c r="I24" s="1" t="s">
        <v>69</v>
      </c>
      <c r="J24" s="1">
        <v>2</v>
      </c>
      <c r="K24" s="1">
        <v>3</v>
      </c>
      <c r="L24" s="1">
        <v>5</v>
      </c>
      <c r="M24" s="1">
        <f t="shared" si="0"/>
        <v>3.3333333333333335</v>
      </c>
      <c r="N24" s="1">
        <f t="shared" si="1"/>
        <v>19</v>
      </c>
      <c r="O24" s="6"/>
      <c r="P24" s="6"/>
      <c r="Q24" s="6"/>
      <c r="R24" s="6"/>
      <c r="S24" s="6"/>
    </row>
    <row r="25" spans="1:19" x14ac:dyDescent="0.2">
      <c r="E25" s="18" t="s">
        <v>78</v>
      </c>
      <c r="H25" s="1">
        <v>24</v>
      </c>
      <c r="I25" s="1" t="s">
        <v>82</v>
      </c>
      <c r="J25" s="1">
        <v>5</v>
      </c>
      <c r="K25" s="1">
        <v>1</v>
      </c>
      <c r="L25" s="1">
        <v>2</v>
      </c>
      <c r="M25" s="1">
        <f t="shared" si="0"/>
        <v>2.6666666666666665</v>
      </c>
      <c r="N25" s="1">
        <f t="shared" si="1"/>
        <v>29</v>
      </c>
      <c r="O25" s="6"/>
      <c r="P25" s="6"/>
      <c r="Q25" s="6"/>
      <c r="R25" s="6"/>
      <c r="S25" s="6"/>
    </row>
    <row r="26" spans="1:19" x14ac:dyDescent="0.2">
      <c r="E26" s="18" t="s">
        <v>79</v>
      </c>
      <c r="H26" s="1">
        <v>25</v>
      </c>
      <c r="I26" s="1" t="s">
        <v>83</v>
      </c>
      <c r="J26" s="1">
        <v>5</v>
      </c>
      <c r="K26" s="1">
        <v>3</v>
      </c>
      <c r="L26" s="1">
        <v>4</v>
      </c>
      <c r="M26" s="1">
        <f t="shared" si="0"/>
        <v>4</v>
      </c>
      <c r="N26" s="1">
        <f t="shared" si="1"/>
        <v>5</v>
      </c>
      <c r="O26" s="6"/>
      <c r="P26" s="6"/>
      <c r="Q26" s="6"/>
      <c r="R26" s="6"/>
      <c r="S26" s="6"/>
    </row>
    <row r="27" spans="1:19" x14ac:dyDescent="0.2">
      <c r="E27" s="18" t="s">
        <v>80</v>
      </c>
      <c r="H27" s="1">
        <v>26</v>
      </c>
      <c r="I27" s="1" t="s">
        <v>84</v>
      </c>
      <c r="J27" s="1">
        <v>5</v>
      </c>
      <c r="K27" s="1">
        <v>2</v>
      </c>
      <c r="L27" s="1">
        <v>3</v>
      </c>
      <c r="M27" s="1">
        <f t="shared" si="0"/>
        <v>3.3333333333333335</v>
      </c>
      <c r="N27" s="1">
        <f t="shared" si="1"/>
        <v>19</v>
      </c>
      <c r="O27" s="6"/>
      <c r="P27" s="6"/>
      <c r="Q27" s="6"/>
      <c r="R27" s="6"/>
      <c r="S27" s="6"/>
    </row>
    <row r="28" spans="1:19" ht="12.75" thickBot="1" x14ac:dyDescent="0.25">
      <c r="B28" s="16" t="s">
        <v>29</v>
      </c>
      <c r="C28" s="5"/>
      <c r="D28" s="5"/>
      <c r="E28" s="5"/>
      <c r="H28" s="1">
        <v>27</v>
      </c>
      <c r="I28" s="1" t="s">
        <v>86</v>
      </c>
      <c r="J28" s="1">
        <v>5</v>
      </c>
      <c r="K28" s="1">
        <v>2</v>
      </c>
      <c r="L28" s="1">
        <v>4</v>
      </c>
      <c r="M28" s="1">
        <f t="shared" si="0"/>
        <v>3.6666666666666665</v>
      </c>
      <c r="N28" s="1">
        <f t="shared" si="1"/>
        <v>9</v>
      </c>
      <c r="O28" s="6"/>
      <c r="P28" s="6"/>
      <c r="Q28" s="6"/>
      <c r="R28" s="6"/>
      <c r="S28" s="6"/>
    </row>
    <row r="29" spans="1:19" x14ac:dyDescent="0.2">
      <c r="A29" s="7">
        <v>0</v>
      </c>
      <c r="B29" s="7" t="s">
        <v>34</v>
      </c>
      <c r="C29" s="1" t="s">
        <v>35</v>
      </c>
      <c r="E29" s="17" t="s">
        <v>81</v>
      </c>
      <c r="H29" s="1">
        <v>28</v>
      </c>
      <c r="I29" s="1" t="s">
        <v>85</v>
      </c>
      <c r="J29" s="1">
        <v>4</v>
      </c>
      <c r="K29" s="1">
        <v>3</v>
      </c>
      <c r="L29" s="1">
        <v>5</v>
      </c>
      <c r="M29" s="1">
        <f t="shared" si="0"/>
        <v>4</v>
      </c>
      <c r="N29" s="1">
        <f t="shared" si="1"/>
        <v>5</v>
      </c>
      <c r="O29" s="6"/>
      <c r="P29" s="6"/>
      <c r="Q29" s="6"/>
      <c r="R29" s="6"/>
      <c r="S29" s="6"/>
    </row>
    <row r="30" spans="1:19" x14ac:dyDescent="0.2">
      <c r="A30" s="7">
        <v>0</v>
      </c>
      <c r="B30" s="7" t="s">
        <v>30</v>
      </c>
      <c r="C30" s="1" t="s">
        <v>33</v>
      </c>
      <c r="E30" s="18" t="s">
        <v>69</v>
      </c>
      <c r="H30" s="1">
        <v>29</v>
      </c>
      <c r="I30" s="1" t="s">
        <v>131</v>
      </c>
      <c r="J30" s="1">
        <v>3</v>
      </c>
      <c r="K30" s="1">
        <v>3</v>
      </c>
      <c r="L30" s="1">
        <v>5</v>
      </c>
      <c r="M30" s="1">
        <f t="shared" si="0"/>
        <v>3.6666666666666665</v>
      </c>
      <c r="N30" s="1">
        <f t="shared" si="1"/>
        <v>9</v>
      </c>
      <c r="O30" s="6"/>
      <c r="P30" s="6"/>
      <c r="Q30" s="6"/>
      <c r="R30" s="6"/>
      <c r="S30" s="6"/>
    </row>
    <row r="31" spans="1:19" x14ac:dyDescent="0.2">
      <c r="A31" s="1">
        <v>2</v>
      </c>
      <c r="B31" s="1" t="s">
        <v>31</v>
      </c>
      <c r="C31" s="1" t="s">
        <v>36</v>
      </c>
      <c r="E31" s="18" t="s">
        <v>82</v>
      </c>
      <c r="H31" s="1">
        <v>30</v>
      </c>
      <c r="I31" s="1" t="s">
        <v>47</v>
      </c>
      <c r="J31" s="1">
        <v>4</v>
      </c>
      <c r="K31" s="1">
        <v>5</v>
      </c>
      <c r="L31" s="1">
        <v>5</v>
      </c>
      <c r="M31" s="1">
        <f t="shared" si="0"/>
        <v>4.666666666666667</v>
      </c>
      <c r="N31" s="1">
        <f t="shared" si="1"/>
        <v>2</v>
      </c>
      <c r="O31" s="6"/>
      <c r="P31" s="6"/>
      <c r="Q31" s="6"/>
      <c r="R31" s="6"/>
      <c r="S31" s="6"/>
    </row>
    <row r="32" spans="1:19" x14ac:dyDescent="0.2">
      <c r="A32" s="8">
        <v>1</v>
      </c>
      <c r="B32" s="8" t="s">
        <v>32</v>
      </c>
      <c r="C32" s="1" t="s">
        <v>50</v>
      </c>
      <c r="E32" s="18" t="s">
        <v>83</v>
      </c>
      <c r="H32" s="1">
        <v>31</v>
      </c>
      <c r="I32" s="1" t="s">
        <v>92</v>
      </c>
      <c r="J32" s="1">
        <v>2</v>
      </c>
      <c r="K32" s="1">
        <v>4</v>
      </c>
      <c r="L32" s="1">
        <v>5</v>
      </c>
      <c r="M32" s="1">
        <f t="shared" si="0"/>
        <v>3.6666666666666665</v>
      </c>
      <c r="N32" s="1">
        <f t="shared" si="1"/>
        <v>9</v>
      </c>
      <c r="O32" s="6"/>
      <c r="P32" s="6"/>
      <c r="Q32" s="6"/>
      <c r="R32" s="6"/>
      <c r="S32" s="6"/>
    </row>
    <row r="33" spans="1:19" x14ac:dyDescent="0.2">
      <c r="E33" s="18" t="s">
        <v>84</v>
      </c>
      <c r="H33" s="1">
        <v>32</v>
      </c>
      <c r="I33" s="1" t="s">
        <v>93</v>
      </c>
      <c r="J33" s="1">
        <v>4</v>
      </c>
      <c r="K33" s="1">
        <v>2</v>
      </c>
      <c r="L33" s="1">
        <v>5</v>
      </c>
      <c r="M33" s="1">
        <f t="shared" si="0"/>
        <v>3.6666666666666665</v>
      </c>
      <c r="N33" s="1">
        <f t="shared" si="1"/>
        <v>9</v>
      </c>
      <c r="O33" s="6"/>
      <c r="P33" s="6"/>
      <c r="Q33" s="6"/>
      <c r="R33" s="6"/>
      <c r="S33" s="6"/>
    </row>
    <row r="34" spans="1:19" x14ac:dyDescent="0.2">
      <c r="E34" s="18" t="s">
        <v>86</v>
      </c>
      <c r="H34" s="1">
        <v>33</v>
      </c>
      <c r="I34" s="1" t="s">
        <v>94</v>
      </c>
      <c r="J34" s="1">
        <v>3</v>
      </c>
      <c r="K34" s="1">
        <v>2</v>
      </c>
      <c r="L34" s="1">
        <v>4</v>
      </c>
      <c r="M34" s="1">
        <f t="shared" si="0"/>
        <v>3</v>
      </c>
      <c r="N34" s="1">
        <f t="shared" si="1"/>
        <v>27</v>
      </c>
      <c r="O34" s="6"/>
      <c r="P34" s="6"/>
      <c r="Q34" s="6"/>
      <c r="R34" s="6"/>
      <c r="S34" s="6"/>
    </row>
    <row r="35" spans="1:19" x14ac:dyDescent="0.2">
      <c r="E35" s="18" t="s">
        <v>85</v>
      </c>
      <c r="H35" s="1">
        <v>34</v>
      </c>
      <c r="I35" s="1" t="s">
        <v>51</v>
      </c>
      <c r="J35" s="1">
        <v>4</v>
      </c>
      <c r="K35" s="1">
        <v>3</v>
      </c>
      <c r="L35" s="1">
        <v>5</v>
      </c>
      <c r="M35" s="1">
        <f t="shared" si="0"/>
        <v>4</v>
      </c>
      <c r="N35" s="1">
        <f t="shared" si="1"/>
        <v>5</v>
      </c>
      <c r="O35" s="6"/>
      <c r="P35" s="6"/>
      <c r="Q35" s="6"/>
      <c r="R35" s="6"/>
      <c r="S35" s="6"/>
    </row>
    <row r="36" spans="1:19" ht="12.75" thickBot="1" x14ac:dyDescent="0.25">
      <c r="B36" s="16" t="s">
        <v>37</v>
      </c>
      <c r="C36" s="5"/>
      <c r="D36" s="5"/>
      <c r="E36" s="5"/>
      <c r="H36" s="1">
        <v>35</v>
      </c>
      <c r="I36" s="1" t="s">
        <v>96</v>
      </c>
      <c r="J36" s="1">
        <v>5</v>
      </c>
      <c r="K36" s="1">
        <v>2</v>
      </c>
      <c r="L36" s="1">
        <v>3</v>
      </c>
      <c r="M36" s="1">
        <f t="shared" si="0"/>
        <v>3.3333333333333335</v>
      </c>
      <c r="N36" s="1">
        <f t="shared" si="1"/>
        <v>19</v>
      </c>
      <c r="O36" s="6"/>
      <c r="P36" s="6"/>
      <c r="Q36" s="6"/>
      <c r="R36" s="6"/>
      <c r="S36" s="6"/>
    </row>
    <row r="37" spans="1:19" x14ac:dyDescent="0.2">
      <c r="A37" s="7">
        <v>0</v>
      </c>
      <c r="B37" s="7" t="s">
        <v>38</v>
      </c>
      <c r="C37" s="1" t="s">
        <v>39</v>
      </c>
      <c r="E37" s="17" t="s">
        <v>107</v>
      </c>
      <c r="H37" s="1">
        <v>36</v>
      </c>
      <c r="I37" s="1" t="s">
        <v>95</v>
      </c>
      <c r="J37" s="1">
        <v>1</v>
      </c>
      <c r="K37" s="1">
        <v>2</v>
      </c>
      <c r="L37" s="1">
        <v>3</v>
      </c>
      <c r="M37" s="1">
        <f t="shared" si="0"/>
        <v>2</v>
      </c>
      <c r="N37" s="1">
        <f t="shared" si="1"/>
        <v>36</v>
      </c>
      <c r="O37" s="6"/>
      <c r="P37" s="6"/>
      <c r="Q37" s="6"/>
      <c r="R37" s="6"/>
      <c r="S37" s="6"/>
    </row>
    <row r="38" spans="1:19" x14ac:dyDescent="0.2">
      <c r="A38" s="8">
        <v>1</v>
      </c>
      <c r="B38" s="8" t="s">
        <v>87</v>
      </c>
      <c r="C38" s="1" t="s">
        <v>48</v>
      </c>
      <c r="E38" s="18" t="s">
        <v>47</v>
      </c>
      <c r="H38" s="1">
        <v>37</v>
      </c>
      <c r="I38" s="1" t="s">
        <v>42</v>
      </c>
      <c r="J38" s="1">
        <v>3</v>
      </c>
      <c r="K38" s="1">
        <v>2</v>
      </c>
      <c r="L38" s="1">
        <v>4</v>
      </c>
      <c r="M38" s="1">
        <f t="shared" si="0"/>
        <v>3</v>
      </c>
      <c r="N38" s="1">
        <f t="shared" si="1"/>
        <v>27</v>
      </c>
      <c r="O38" s="6"/>
      <c r="P38" s="6"/>
      <c r="Q38" s="6"/>
      <c r="R38" s="6"/>
      <c r="S38" s="6"/>
    </row>
    <row r="39" spans="1:19" x14ac:dyDescent="0.2">
      <c r="A39" s="1">
        <v>4</v>
      </c>
      <c r="B39" s="1" t="s">
        <v>41</v>
      </c>
      <c r="C39" s="1" t="s">
        <v>40</v>
      </c>
      <c r="E39" s="18" t="s">
        <v>92</v>
      </c>
      <c r="H39" s="1">
        <v>38</v>
      </c>
      <c r="I39" s="1" t="s">
        <v>97</v>
      </c>
      <c r="J39" s="1">
        <v>3</v>
      </c>
      <c r="K39" s="1">
        <v>3</v>
      </c>
      <c r="L39" s="1">
        <v>4</v>
      </c>
      <c r="M39" s="1">
        <f t="shared" si="0"/>
        <v>3.3333333333333335</v>
      </c>
      <c r="N39" s="1">
        <f t="shared" si="1"/>
        <v>19</v>
      </c>
      <c r="O39" s="6"/>
      <c r="P39" s="6"/>
      <c r="Q39" s="6"/>
      <c r="R39" s="6"/>
      <c r="S39" s="6"/>
    </row>
    <row r="40" spans="1:19" x14ac:dyDescent="0.2">
      <c r="A40" s="1">
        <v>2</v>
      </c>
      <c r="B40" s="1" t="s">
        <v>42</v>
      </c>
      <c r="C40" s="1" t="s">
        <v>43</v>
      </c>
      <c r="E40" s="18" t="s">
        <v>93</v>
      </c>
      <c r="H40" s="1">
        <v>39</v>
      </c>
      <c r="I40" s="1" t="s">
        <v>132</v>
      </c>
      <c r="J40" s="1">
        <v>5</v>
      </c>
      <c r="K40" s="1">
        <v>2</v>
      </c>
      <c r="L40" s="1">
        <v>4</v>
      </c>
      <c r="M40" s="1">
        <f t="shared" si="0"/>
        <v>3.6666666666666665</v>
      </c>
      <c r="N40" s="1">
        <f t="shared" si="1"/>
        <v>9</v>
      </c>
      <c r="O40" s="6"/>
      <c r="P40" s="6"/>
      <c r="Q40" s="6"/>
      <c r="R40" s="6"/>
      <c r="S40" s="6"/>
    </row>
    <row r="41" spans="1:19" x14ac:dyDescent="0.2">
      <c r="A41" s="1">
        <v>4</v>
      </c>
      <c r="B41" s="1" t="s">
        <v>88</v>
      </c>
      <c r="C41" s="1" t="s">
        <v>106</v>
      </c>
      <c r="E41" s="18" t="s">
        <v>94</v>
      </c>
      <c r="H41" s="1">
        <v>40</v>
      </c>
      <c r="I41" s="1" t="s">
        <v>133</v>
      </c>
      <c r="J41" s="1">
        <v>5</v>
      </c>
      <c r="K41" s="1">
        <v>5</v>
      </c>
      <c r="L41" s="1">
        <v>5</v>
      </c>
      <c r="M41" s="1">
        <f t="shared" si="0"/>
        <v>5</v>
      </c>
      <c r="N41" s="1">
        <f t="shared" si="1"/>
        <v>1</v>
      </c>
      <c r="O41" s="6"/>
      <c r="P41" s="6"/>
      <c r="Q41" s="6"/>
      <c r="R41" s="13">
        <v>43210</v>
      </c>
      <c r="S41" s="6" t="s">
        <v>134</v>
      </c>
    </row>
    <row r="42" spans="1:19" x14ac:dyDescent="0.2">
      <c r="A42" s="1">
        <v>3</v>
      </c>
      <c r="B42" s="1" t="s">
        <v>89</v>
      </c>
      <c r="C42" s="1" t="s">
        <v>90</v>
      </c>
      <c r="E42" s="18" t="s">
        <v>51</v>
      </c>
      <c r="J42" s="61" t="s">
        <v>120</v>
      </c>
      <c r="K42" s="61" t="s">
        <v>118</v>
      </c>
      <c r="L42" s="61" t="s">
        <v>119</v>
      </c>
      <c r="M42" s="61" t="s">
        <v>121</v>
      </c>
      <c r="N42" s="61" t="s">
        <v>122</v>
      </c>
      <c r="O42" s="61" t="s">
        <v>125</v>
      </c>
      <c r="P42" s="61" t="s">
        <v>123</v>
      </c>
    </row>
    <row r="43" spans="1:19" x14ac:dyDescent="0.2">
      <c r="A43" s="1">
        <v>4</v>
      </c>
      <c r="B43" s="1" t="s">
        <v>44</v>
      </c>
      <c r="C43" s="1" t="s">
        <v>45</v>
      </c>
      <c r="E43" s="18" t="s">
        <v>96</v>
      </c>
      <c r="J43" s="61"/>
      <c r="K43" s="61"/>
      <c r="L43" s="61"/>
      <c r="M43" s="61"/>
      <c r="N43" s="61"/>
      <c r="O43" s="61"/>
      <c r="P43" s="61"/>
    </row>
    <row r="44" spans="1:19" ht="12.75" thickBot="1" x14ac:dyDescent="0.25">
      <c r="A44" s="3"/>
      <c r="B44" s="3"/>
      <c r="C44" s="3"/>
      <c r="E44" s="18" t="s">
        <v>95</v>
      </c>
      <c r="J44" s="61"/>
      <c r="K44" s="61"/>
      <c r="L44" s="61"/>
      <c r="M44" s="61"/>
      <c r="N44" s="61"/>
      <c r="O44" s="61"/>
      <c r="P44" s="61"/>
    </row>
    <row r="45" spans="1:19" ht="12.75" thickTop="1" x14ac:dyDescent="0.2">
      <c r="A45" s="2">
        <f>+AVERAGE(A5:A43)</f>
        <v>2.2083333333333335</v>
      </c>
      <c r="B45" s="2" t="s">
        <v>52</v>
      </c>
      <c r="C45" s="4" t="s">
        <v>53</v>
      </c>
      <c r="E45" s="18" t="s">
        <v>42</v>
      </c>
      <c r="J45" s="61"/>
      <c r="K45" s="61"/>
      <c r="L45" s="61"/>
      <c r="M45" s="61"/>
      <c r="N45" s="61"/>
      <c r="O45" s="61"/>
      <c r="P45" s="61"/>
    </row>
    <row r="46" spans="1:19" x14ac:dyDescent="0.2">
      <c r="E46" s="18" t="s">
        <v>97</v>
      </c>
      <c r="J46" s="61"/>
      <c r="K46" s="61"/>
      <c r="L46" s="61"/>
      <c r="M46" s="61"/>
      <c r="N46" s="61"/>
      <c r="O46" s="61"/>
      <c r="P46" s="61"/>
    </row>
    <row r="47" spans="1:19" x14ac:dyDescent="0.2">
      <c r="E47" s="18" t="s">
        <v>98</v>
      </c>
      <c r="J47" s="61"/>
      <c r="K47" s="61"/>
      <c r="L47" s="61"/>
      <c r="M47" s="61"/>
      <c r="N47" s="61"/>
      <c r="O47" s="61"/>
      <c r="P47" s="61"/>
    </row>
    <row r="48" spans="1:19" x14ac:dyDescent="0.2">
      <c r="B48" s="9" t="s">
        <v>54</v>
      </c>
    </row>
    <row r="50" spans="1:3" ht="12.75" thickBot="1" x14ac:dyDescent="0.25">
      <c r="B50" s="5" t="s">
        <v>58</v>
      </c>
      <c r="C50" s="5" t="s">
        <v>59</v>
      </c>
    </row>
    <row r="51" spans="1:3" x14ac:dyDescent="0.2">
      <c r="A51" s="1" t="s">
        <v>60</v>
      </c>
      <c r="B51" s="1" t="s">
        <v>46</v>
      </c>
    </row>
    <row r="52" spans="1:3" x14ac:dyDescent="0.2">
      <c r="B52" s="1" t="s">
        <v>68</v>
      </c>
    </row>
    <row r="54" spans="1:3" x14ac:dyDescent="0.2">
      <c r="A54" s="1" t="s">
        <v>61</v>
      </c>
      <c r="B54" s="7" t="s">
        <v>55</v>
      </c>
    </row>
    <row r="55" spans="1:3" x14ac:dyDescent="0.2">
      <c r="B55" s="1" t="s">
        <v>67</v>
      </c>
    </row>
    <row r="57" spans="1:3" x14ac:dyDescent="0.2">
      <c r="A57" s="1" t="s">
        <v>62</v>
      </c>
      <c r="B57" s="1" t="s">
        <v>56</v>
      </c>
    </row>
    <row r="58" spans="1:3" x14ac:dyDescent="0.2">
      <c r="B58" s="1" t="s">
        <v>65</v>
      </c>
    </row>
    <row r="60" spans="1:3" x14ac:dyDescent="0.2">
      <c r="A60" s="1" t="s">
        <v>63</v>
      </c>
      <c r="B60" s="1" t="s">
        <v>57</v>
      </c>
    </row>
    <row r="61" spans="1:3" x14ac:dyDescent="0.2">
      <c r="B61" s="1" t="s">
        <v>66</v>
      </c>
    </row>
    <row r="63" spans="1:3" x14ac:dyDescent="0.2">
      <c r="A63" s="1" t="s">
        <v>64</v>
      </c>
      <c r="B63" s="1" t="s">
        <v>344</v>
      </c>
    </row>
    <row r="64" spans="1:3" x14ac:dyDescent="0.2">
      <c r="B64" s="1" t="s">
        <v>91</v>
      </c>
    </row>
    <row r="65" spans="1:19" ht="12.75" thickBot="1" x14ac:dyDescent="0.25">
      <c r="A65" s="5"/>
      <c r="B65" s="5"/>
      <c r="C65" s="5"/>
      <c r="D65" s="5"/>
      <c r="E65" s="5"/>
      <c r="F65" s="5"/>
    </row>
    <row r="66" spans="1:19" x14ac:dyDescent="0.2">
      <c r="B66" s="7" t="s">
        <v>108</v>
      </c>
      <c r="C66" s="10" t="s">
        <v>110</v>
      </c>
    </row>
    <row r="67" spans="1:19" x14ac:dyDescent="0.2">
      <c r="B67" s="8" t="s">
        <v>109</v>
      </c>
      <c r="C67" s="11" t="s">
        <v>111</v>
      </c>
    </row>
    <row r="68" spans="1:19" ht="12.75" thickBot="1" x14ac:dyDescent="0.25">
      <c r="H68" s="5" t="s">
        <v>127</v>
      </c>
      <c r="I68" s="5" t="s">
        <v>112</v>
      </c>
      <c r="J68" s="5" t="s">
        <v>136</v>
      </c>
      <c r="K68" s="5" t="s">
        <v>138</v>
      </c>
      <c r="L68" s="5" t="s">
        <v>139</v>
      </c>
      <c r="M68" s="5" t="s">
        <v>137</v>
      </c>
      <c r="N68" s="5" t="s">
        <v>135</v>
      </c>
      <c r="O68" s="5" t="s">
        <v>126</v>
      </c>
      <c r="P68" s="5" t="s">
        <v>124</v>
      </c>
      <c r="Q68" s="5" t="s">
        <v>128</v>
      </c>
      <c r="R68" s="5" t="s">
        <v>130</v>
      </c>
      <c r="S68" s="5" t="s">
        <v>129</v>
      </c>
    </row>
    <row r="69" spans="1:19" x14ac:dyDescent="0.2">
      <c r="H69" s="1">
        <v>40</v>
      </c>
      <c r="I69" s="1" t="s">
        <v>133</v>
      </c>
      <c r="J69" s="1">
        <v>5</v>
      </c>
      <c r="K69" s="1">
        <v>5</v>
      </c>
      <c r="L69" s="1">
        <v>5</v>
      </c>
      <c r="M69" s="1">
        <v>5</v>
      </c>
      <c r="N69" s="1">
        <v>0</v>
      </c>
      <c r="Q69" s="12">
        <v>43192</v>
      </c>
      <c r="R69" s="13">
        <v>43210</v>
      </c>
      <c r="S69" s="6" t="s">
        <v>134</v>
      </c>
    </row>
    <row r="70" spans="1:19" x14ac:dyDescent="0.2">
      <c r="B70" s="1" t="s">
        <v>112</v>
      </c>
      <c r="H70" s="1">
        <v>21</v>
      </c>
      <c r="I70" s="1" t="s">
        <v>80</v>
      </c>
      <c r="J70" s="1">
        <v>5</v>
      </c>
      <c r="K70" s="1">
        <v>5</v>
      </c>
      <c r="L70" s="1">
        <v>5</v>
      </c>
      <c r="M70" s="1">
        <v>5</v>
      </c>
      <c r="N70" s="1">
        <v>1</v>
      </c>
      <c r="S70" s="1" t="s">
        <v>140</v>
      </c>
    </row>
    <row r="71" spans="1:19" x14ac:dyDescent="0.2">
      <c r="A71" s="1">
        <v>1</v>
      </c>
      <c r="B71" s="7" t="s">
        <v>13</v>
      </c>
      <c r="H71" s="1">
        <v>15</v>
      </c>
      <c r="I71" s="1" t="s">
        <v>75</v>
      </c>
      <c r="J71" s="1">
        <v>4</v>
      </c>
      <c r="K71" s="1">
        <v>5</v>
      </c>
      <c r="L71" s="1">
        <v>5</v>
      </c>
      <c r="M71" s="1">
        <v>4.666666666666667</v>
      </c>
      <c r="N71" s="1">
        <v>2</v>
      </c>
    </row>
    <row r="72" spans="1:19" x14ac:dyDescent="0.2">
      <c r="A72" s="1">
        <v>2</v>
      </c>
      <c r="B72" s="7" t="s">
        <v>34</v>
      </c>
      <c r="H72" s="1">
        <v>30</v>
      </c>
      <c r="I72" s="1" t="s">
        <v>47</v>
      </c>
      <c r="J72" s="1">
        <v>4</v>
      </c>
      <c r="K72" s="1">
        <v>5</v>
      </c>
      <c r="L72" s="1">
        <v>5</v>
      </c>
      <c r="M72" s="1">
        <v>4.666666666666667</v>
      </c>
      <c r="N72" s="1">
        <v>2</v>
      </c>
    </row>
    <row r="73" spans="1:19" x14ac:dyDescent="0.2">
      <c r="A73" s="1">
        <v>3</v>
      </c>
      <c r="B73" s="7" t="s">
        <v>30</v>
      </c>
      <c r="H73" s="1">
        <v>8</v>
      </c>
      <c r="I73" s="1" t="s">
        <v>105</v>
      </c>
      <c r="J73" s="1">
        <v>5</v>
      </c>
      <c r="K73" s="1">
        <v>3</v>
      </c>
      <c r="L73" s="1">
        <v>5</v>
      </c>
      <c r="M73" s="1">
        <v>4.333333333333333</v>
      </c>
      <c r="N73" s="1">
        <v>4</v>
      </c>
    </row>
    <row r="74" spans="1:19" x14ac:dyDescent="0.2">
      <c r="A74" s="1">
        <v>4</v>
      </c>
      <c r="B74" s="7" t="s">
        <v>38</v>
      </c>
      <c r="H74" s="1">
        <v>11</v>
      </c>
      <c r="I74" s="1" t="s">
        <v>70</v>
      </c>
      <c r="J74" s="1">
        <v>5</v>
      </c>
      <c r="K74" s="1">
        <v>2</v>
      </c>
      <c r="L74" s="1">
        <v>5</v>
      </c>
      <c r="M74" s="1">
        <v>4</v>
      </c>
      <c r="N74" s="1">
        <v>5</v>
      </c>
    </row>
    <row r="75" spans="1:19" x14ac:dyDescent="0.2">
      <c r="A75" s="1">
        <v>5</v>
      </c>
      <c r="B75" s="8" t="s">
        <v>16</v>
      </c>
      <c r="H75" s="1">
        <v>25</v>
      </c>
      <c r="I75" s="1" t="s">
        <v>83</v>
      </c>
      <c r="J75" s="1">
        <v>5</v>
      </c>
      <c r="K75" s="1">
        <v>3</v>
      </c>
      <c r="L75" s="1">
        <v>4</v>
      </c>
      <c r="M75" s="1">
        <v>4</v>
      </c>
      <c r="N75" s="1">
        <v>5</v>
      </c>
    </row>
    <row r="76" spans="1:19" x14ac:dyDescent="0.2">
      <c r="A76" s="1">
        <v>6</v>
      </c>
      <c r="B76" s="8" t="s">
        <v>32</v>
      </c>
      <c r="H76" s="1">
        <v>28</v>
      </c>
      <c r="I76" s="1" t="s">
        <v>85</v>
      </c>
      <c r="J76" s="1">
        <v>4</v>
      </c>
      <c r="K76" s="1">
        <v>3</v>
      </c>
      <c r="L76" s="1">
        <v>5</v>
      </c>
      <c r="M76" s="1">
        <v>4</v>
      </c>
      <c r="N76" s="1">
        <v>5</v>
      </c>
    </row>
    <row r="77" spans="1:19" x14ac:dyDescent="0.2">
      <c r="A77" s="1">
        <v>7</v>
      </c>
      <c r="B77" s="8" t="s">
        <v>87</v>
      </c>
      <c r="H77" s="1">
        <v>34</v>
      </c>
      <c r="I77" s="1" t="s">
        <v>51</v>
      </c>
      <c r="J77" s="1">
        <v>4</v>
      </c>
      <c r="K77" s="1">
        <v>3</v>
      </c>
      <c r="L77" s="1">
        <v>5</v>
      </c>
      <c r="M77" s="1">
        <v>4</v>
      </c>
      <c r="N77" s="1">
        <v>5</v>
      </c>
    </row>
    <row r="78" spans="1:19" x14ac:dyDescent="0.2">
      <c r="A78" s="1">
        <v>8</v>
      </c>
      <c r="B78" s="1" t="s">
        <v>105</v>
      </c>
      <c r="H78" s="1">
        <v>4</v>
      </c>
      <c r="I78" s="1" t="s">
        <v>141</v>
      </c>
      <c r="J78" s="1">
        <v>5</v>
      </c>
      <c r="K78" s="1">
        <v>1</v>
      </c>
      <c r="L78" s="1">
        <v>5</v>
      </c>
      <c r="M78" s="1">
        <v>3.6666666666666665</v>
      </c>
      <c r="N78" s="1">
        <v>9</v>
      </c>
    </row>
    <row r="79" spans="1:19" x14ac:dyDescent="0.2">
      <c r="A79" s="1">
        <v>9</v>
      </c>
      <c r="B79" s="1" t="s">
        <v>3</v>
      </c>
      <c r="H79" s="1">
        <v>7</v>
      </c>
      <c r="I79" s="1" t="s">
        <v>87</v>
      </c>
      <c r="J79" s="1">
        <v>3</v>
      </c>
      <c r="K79" s="1">
        <v>3</v>
      </c>
      <c r="L79" s="1">
        <v>5</v>
      </c>
      <c r="M79" s="1">
        <v>3.6666666666666665</v>
      </c>
      <c r="N79" s="1">
        <v>9</v>
      </c>
    </row>
    <row r="80" spans="1:19" x14ac:dyDescent="0.2">
      <c r="A80" s="1">
        <v>10</v>
      </c>
      <c r="B80" s="1" t="s">
        <v>4</v>
      </c>
      <c r="H80" s="1">
        <v>16</v>
      </c>
      <c r="I80" s="1" t="s">
        <v>72</v>
      </c>
      <c r="J80" s="1">
        <v>2</v>
      </c>
      <c r="K80" s="1">
        <v>4</v>
      </c>
      <c r="L80" s="1">
        <v>5</v>
      </c>
      <c r="M80" s="1">
        <v>3.6666666666666665</v>
      </c>
      <c r="N80" s="1">
        <v>9</v>
      </c>
    </row>
    <row r="81" spans="1:14" x14ac:dyDescent="0.2">
      <c r="A81" s="1">
        <v>11</v>
      </c>
      <c r="B81" s="1" t="s">
        <v>70</v>
      </c>
      <c r="H81" s="1">
        <v>20</v>
      </c>
      <c r="I81" s="1" t="s">
        <v>79</v>
      </c>
      <c r="J81" s="1">
        <v>5</v>
      </c>
      <c r="K81" s="1">
        <v>2</v>
      </c>
      <c r="L81" s="1">
        <v>4</v>
      </c>
      <c r="M81" s="1">
        <v>3.6666666666666665</v>
      </c>
      <c r="N81" s="1">
        <v>9</v>
      </c>
    </row>
    <row r="82" spans="1:14" x14ac:dyDescent="0.2">
      <c r="A82" s="1">
        <v>12</v>
      </c>
      <c r="B82" s="1" t="s">
        <v>71</v>
      </c>
      <c r="H82" s="1">
        <v>22</v>
      </c>
      <c r="I82" s="1" t="s">
        <v>81</v>
      </c>
      <c r="J82" s="1">
        <v>1</v>
      </c>
      <c r="K82" s="1">
        <v>5</v>
      </c>
      <c r="L82" s="1">
        <v>5</v>
      </c>
      <c r="M82" s="1">
        <v>3.6666666666666665</v>
      </c>
      <c r="N82" s="1">
        <v>9</v>
      </c>
    </row>
    <row r="83" spans="1:14" x14ac:dyDescent="0.2">
      <c r="A83" s="1">
        <v>13</v>
      </c>
      <c r="B83" s="1" t="s">
        <v>73</v>
      </c>
      <c r="H83" s="1">
        <v>27</v>
      </c>
      <c r="I83" s="1" t="s">
        <v>86</v>
      </c>
      <c r="J83" s="1">
        <v>5</v>
      </c>
      <c r="K83" s="1">
        <v>2</v>
      </c>
      <c r="L83" s="1">
        <v>4</v>
      </c>
      <c r="M83" s="1">
        <v>3.6666666666666665</v>
      </c>
      <c r="N83" s="1">
        <v>9</v>
      </c>
    </row>
    <row r="84" spans="1:14" x14ac:dyDescent="0.2">
      <c r="A84" s="1">
        <v>14</v>
      </c>
      <c r="B84" s="1" t="s">
        <v>74</v>
      </c>
      <c r="H84" s="1">
        <v>29</v>
      </c>
      <c r="I84" s="1" t="s">
        <v>131</v>
      </c>
      <c r="J84" s="1">
        <v>3</v>
      </c>
      <c r="K84" s="1">
        <v>3</v>
      </c>
      <c r="L84" s="1">
        <v>5</v>
      </c>
      <c r="M84" s="1">
        <v>3.6666666666666665</v>
      </c>
      <c r="N84" s="1">
        <v>9</v>
      </c>
    </row>
    <row r="85" spans="1:14" x14ac:dyDescent="0.2">
      <c r="A85" s="1">
        <v>15</v>
      </c>
      <c r="B85" s="1" t="s">
        <v>75</v>
      </c>
      <c r="H85" s="1">
        <v>31</v>
      </c>
      <c r="I85" s="1" t="s">
        <v>92</v>
      </c>
      <c r="J85" s="1">
        <v>2</v>
      </c>
      <c r="K85" s="1">
        <v>4</v>
      </c>
      <c r="L85" s="1">
        <v>5</v>
      </c>
      <c r="M85" s="1">
        <v>3.6666666666666665</v>
      </c>
      <c r="N85" s="1">
        <v>9</v>
      </c>
    </row>
    <row r="86" spans="1:14" x14ac:dyDescent="0.2">
      <c r="A86" s="1">
        <v>16</v>
      </c>
      <c r="B86" s="1" t="s">
        <v>72</v>
      </c>
      <c r="H86" s="1">
        <v>32</v>
      </c>
      <c r="I86" s="1" t="s">
        <v>93</v>
      </c>
      <c r="J86" s="1">
        <v>4</v>
      </c>
      <c r="K86" s="1">
        <v>2</v>
      </c>
      <c r="L86" s="1">
        <v>5</v>
      </c>
      <c r="M86" s="1">
        <v>3.6666666666666665</v>
      </c>
      <c r="N86" s="1">
        <v>9</v>
      </c>
    </row>
    <row r="87" spans="1:14" x14ac:dyDescent="0.2">
      <c r="A87" s="1">
        <v>17</v>
      </c>
      <c r="B87" s="1" t="s">
        <v>76</v>
      </c>
      <c r="H87" s="1">
        <v>39</v>
      </c>
      <c r="I87" s="1" t="s">
        <v>132</v>
      </c>
      <c r="J87" s="1">
        <v>5</v>
      </c>
      <c r="K87" s="1">
        <v>2</v>
      </c>
      <c r="L87" s="1">
        <v>4</v>
      </c>
      <c r="M87" s="1">
        <v>3.6666666666666665</v>
      </c>
      <c r="N87" s="1">
        <v>9</v>
      </c>
    </row>
    <row r="88" spans="1:14" x14ac:dyDescent="0.2">
      <c r="A88" s="1">
        <v>18</v>
      </c>
      <c r="B88" s="1" t="s">
        <v>77</v>
      </c>
      <c r="H88" s="1">
        <v>2</v>
      </c>
      <c r="I88" s="1" t="s">
        <v>34</v>
      </c>
      <c r="J88" s="1">
        <v>1</v>
      </c>
      <c r="K88" s="1">
        <v>4</v>
      </c>
      <c r="L88" s="1">
        <v>5</v>
      </c>
      <c r="M88" s="1">
        <v>3.3333333333333335</v>
      </c>
      <c r="N88" s="1">
        <v>19</v>
      </c>
    </row>
    <row r="89" spans="1:14" x14ac:dyDescent="0.2">
      <c r="A89" s="1">
        <v>19</v>
      </c>
      <c r="B89" s="1" t="s">
        <v>78</v>
      </c>
      <c r="H89" s="1">
        <v>6</v>
      </c>
      <c r="I89" s="1" t="s">
        <v>32</v>
      </c>
      <c r="J89" s="1">
        <v>4</v>
      </c>
      <c r="K89" s="1">
        <v>2</v>
      </c>
      <c r="L89" s="1">
        <v>4</v>
      </c>
      <c r="M89" s="1">
        <v>3.3333333333333335</v>
      </c>
      <c r="N89" s="1">
        <v>19</v>
      </c>
    </row>
    <row r="90" spans="1:14" x14ac:dyDescent="0.2">
      <c r="A90" s="1">
        <v>20</v>
      </c>
      <c r="B90" s="1" t="s">
        <v>79</v>
      </c>
      <c r="H90" s="1">
        <v>14</v>
      </c>
      <c r="I90" s="1" t="s">
        <v>74</v>
      </c>
      <c r="J90" s="1">
        <v>5</v>
      </c>
      <c r="K90" s="1">
        <v>2</v>
      </c>
      <c r="L90" s="1">
        <v>3</v>
      </c>
      <c r="M90" s="1">
        <v>3.3333333333333335</v>
      </c>
      <c r="N90" s="1">
        <v>19</v>
      </c>
    </row>
    <row r="91" spans="1:14" x14ac:dyDescent="0.2">
      <c r="A91" s="1">
        <v>21</v>
      </c>
      <c r="B91" s="1" t="s">
        <v>80</v>
      </c>
      <c r="H91" s="1">
        <v>18</v>
      </c>
      <c r="I91" s="1" t="s">
        <v>77</v>
      </c>
      <c r="J91" s="1">
        <v>4</v>
      </c>
      <c r="K91" s="1">
        <v>3</v>
      </c>
      <c r="L91" s="1">
        <v>3</v>
      </c>
      <c r="M91" s="1">
        <v>3.3333333333333335</v>
      </c>
      <c r="N91" s="1">
        <v>19</v>
      </c>
    </row>
    <row r="92" spans="1:14" x14ac:dyDescent="0.2">
      <c r="A92" s="1">
        <v>22</v>
      </c>
      <c r="B92" s="1" t="s">
        <v>81</v>
      </c>
      <c r="H92" s="1">
        <v>23</v>
      </c>
      <c r="I92" s="1" t="s">
        <v>69</v>
      </c>
      <c r="J92" s="1">
        <v>2</v>
      </c>
      <c r="K92" s="1">
        <v>3</v>
      </c>
      <c r="L92" s="1">
        <v>5</v>
      </c>
      <c r="M92" s="1">
        <v>3.3333333333333335</v>
      </c>
      <c r="N92" s="1">
        <v>19</v>
      </c>
    </row>
    <row r="93" spans="1:14" x14ac:dyDescent="0.2">
      <c r="A93" s="1">
        <v>23</v>
      </c>
      <c r="B93" s="1" t="s">
        <v>69</v>
      </c>
      <c r="H93" s="1">
        <v>26</v>
      </c>
      <c r="I93" s="1" t="s">
        <v>84</v>
      </c>
      <c r="J93" s="1">
        <v>5</v>
      </c>
      <c r="K93" s="1">
        <v>2</v>
      </c>
      <c r="L93" s="1">
        <v>3</v>
      </c>
      <c r="M93" s="1">
        <v>3.3333333333333335</v>
      </c>
      <c r="N93" s="1">
        <v>19</v>
      </c>
    </row>
    <row r="94" spans="1:14" x14ac:dyDescent="0.2">
      <c r="A94" s="1">
        <v>24</v>
      </c>
      <c r="B94" s="1" t="s">
        <v>82</v>
      </c>
      <c r="H94" s="1">
        <v>35</v>
      </c>
      <c r="I94" s="1" t="s">
        <v>96</v>
      </c>
      <c r="J94" s="1">
        <v>5</v>
      </c>
      <c r="K94" s="1">
        <v>2</v>
      </c>
      <c r="L94" s="1">
        <v>3</v>
      </c>
      <c r="M94" s="1">
        <v>3.3333333333333335</v>
      </c>
      <c r="N94" s="1">
        <v>19</v>
      </c>
    </row>
    <row r="95" spans="1:14" x14ac:dyDescent="0.2">
      <c r="A95" s="1">
        <v>25</v>
      </c>
      <c r="B95" s="1" t="s">
        <v>83</v>
      </c>
      <c r="H95" s="1">
        <v>38</v>
      </c>
      <c r="I95" s="1" t="s">
        <v>97</v>
      </c>
      <c r="J95" s="1">
        <v>3</v>
      </c>
      <c r="K95" s="1">
        <v>3</v>
      </c>
      <c r="L95" s="1">
        <v>4</v>
      </c>
      <c r="M95" s="1">
        <v>3.3333333333333335</v>
      </c>
      <c r="N95" s="1">
        <v>19</v>
      </c>
    </row>
    <row r="96" spans="1:14" x14ac:dyDescent="0.2">
      <c r="A96" s="1">
        <v>26</v>
      </c>
      <c r="B96" s="1" t="s">
        <v>84</v>
      </c>
      <c r="H96" s="1">
        <v>33</v>
      </c>
      <c r="I96" s="1" t="s">
        <v>94</v>
      </c>
      <c r="J96" s="1">
        <v>3</v>
      </c>
      <c r="K96" s="1">
        <v>2</v>
      </c>
      <c r="L96" s="1">
        <v>4</v>
      </c>
      <c r="M96" s="1">
        <v>3</v>
      </c>
      <c r="N96" s="1">
        <v>27</v>
      </c>
    </row>
    <row r="97" spans="1:14" x14ac:dyDescent="0.2">
      <c r="A97" s="1">
        <v>27</v>
      </c>
      <c r="B97" s="1" t="s">
        <v>86</v>
      </c>
      <c r="H97" s="1">
        <v>37</v>
      </c>
      <c r="I97" s="1" t="s">
        <v>42</v>
      </c>
      <c r="J97" s="1">
        <v>3</v>
      </c>
      <c r="K97" s="1">
        <v>2</v>
      </c>
      <c r="L97" s="1">
        <v>4</v>
      </c>
      <c r="M97" s="1">
        <v>3</v>
      </c>
      <c r="N97" s="1">
        <v>27</v>
      </c>
    </row>
    <row r="98" spans="1:14" x14ac:dyDescent="0.2">
      <c r="A98" s="1">
        <v>28</v>
      </c>
      <c r="B98" s="1" t="s">
        <v>85</v>
      </c>
      <c r="H98" s="1">
        <v>3</v>
      </c>
      <c r="I98" s="1" t="s">
        <v>30</v>
      </c>
      <c r="J98" s="1">
        <v>4</v>
      </c>
      <c r="K98" s="1">
        <v>1</v>
      </c>
      <c r="L98" s="1">
        <v>3</v>
      </c>
      <c r="M98" s="1">
        <v>2.6666666666666665</v>
      </c>
      <c r="N98" s="1">
        <v>29</v>
      </c>
    </row>
    <row r="99" spans="1:14" x14ac:dyDescent="0.2">
      <c r="A99" s="1">
        <v>29</v>
      </c>
      <c r="B99" s="1" t="s">
        <v>107</v>
      </c>
      <c r="H99" s="1">
        <v>5</v>
      </c>
      <c r="I99" s="1" t="s">
        <v>16</v>
      </c>
      <c r="J99" s="1">
        <v>1</v>
      </c>
      <c r="K99" s="1">
        <v>2</v>
      </c>
      <c r="L99" s="1">
        <v>5</v>
      </c>
      <c r="M99" s="1">
        <v>2.6666666666666665</v>
      </c>
      <c r="N99" s="1">
        <v>29</v>
      </c>
    </row>
    <row r="100" spans="1:14" x14ac:dyDescent="0.2">
      <c r="A100" s="1">
        <v>30</v>
      </c>
      <c r="B100" s="1" t="s">
        <v>47</v>
      </c>
      <c r="H100" s="1">
        <v>17</v>
      </c>
      <c r="I100" s="1" t="s">
        <v>76</v>
      </c>
      <c r="J100" s="1">
        <v>3</v>
      </c>
      <c r="K100" s="1">
        <v>2</v>
      </c>
      <c r="L100" s="1">
        <v>3</v>
      </c>
      <c r="M100" s="1">
        <v>2.6666666666666665</v>
      </c>
      <c r="N100" s="1">
        <v>29</v>
      </c>
    </row>
    <row r="101" spans="1:14" x14ac:dyDescent="0.2">
      <c r="A101" s="1">
        <v>31</v>
      </c>
      <c r="B101" s="1" t="s">
        <v>92</v>
      </c>
      <c r="H101" s="1">
        <v>24</v>
      </c>
      <c r="I101" s="1" t="s">
        <v>82</v>
      </c>
      <c r="J101" s="1">
        <v>5</v>
      </c>
      <c r="K101" s="1">
        <v>1</v>
      </c>
      <c r="L101" s="1">
        <v>2</v>
      </c>
      <c r="M101" s="1">
        <v>2.6666666666666665</v>
      </c>
      <c r="N101" s="1">
        <v>29</v>
      </c>
    </row>
    <row r="102" spans="1:14" x14ac:dyDescent="0.2">
      <c r="A102" s="1">
        <v>32</v>
      </c>
      <c r="B102" s="1" t="s">
        <v>93</v>
      </c>
      <c r="H102" s="1">
        <v>12</v>
      </c>
      <c r="I102" s="1" t="s">
        <v>71</v>
      </c>
      <c r="J102" s="1">
        <v>2</v>
      </c>
      <c r="K102" s="1">
        <v>2</v>
      </c>
      <c r="L102" s="1">
        <v>3</v>
      </c>
      <c r="M102" s="1">
        <v>2.3333333333333335</v>
      </c>
      <c r="N102" s="1">
        <v>33</v>
      </c>
    </row>
    <row r="103" spans="1:14" x14ac:dyDescent="0.2">
      <c r="A103" s="1">
        <v>33</v>
      </c>
      <c r="B103" s="1" t="s">
        <v>94</v>
      </c>
      <c r="H103" s="1">
        <v>13</v>
      </c>
      <c r="I103" s="1" t="s">
        <v>73</v>
      </c>
      <c r="J103" s="1">
        <v>2</v>
      </c>
      <c r="K103" s="1">
        <v>2</v>
      </c>
      <c r="L103" s="1">
        <v>3</v>
      </c>
      <c r="M103" s="1">
        <v>2.3333333333333335</v>
      </c>
      <c r="N103" s="1">
        <v>33</v>
      </c>
    </row>
    <row r="104" spans="1:14" x14ac:dyDescent="0.2">
      <c r="A104" s="1">
        <v>34</v>
      </c>
      <c r="B104" s="1" t="s">
        <v>51</v>
      </c>
      <c r="H104" s="1">
        <v>19</v>
      </c>
      <c r="I104" s="1" t="s">
        <v>78</v>
      </c>
      <c r="J104" s="1">
        <v>2</v>
      </c>
      <c r="K104" s="1">
        <v>2</v>
      </c>
      <c r="L104" s="1">
        <v>3</v>
      </c>
      <c r="M104" s="1">
        <v>2.3333333333333335</v>
      </c>
      <c r="N104" s="1">
        <v>33</v>
      </c>
    </row>
    <row r="105" spans="1:14" x14ac:dyDescent="0.2">
      <c r="A105" s="1">
        <v>35</v>
      </c>
      <c r="B105" s="1" t="s">
        <v>96</v>
      </c>
      <c r="H105" s="1">
        <v>10</v>
      </c>
      <c r="I105" s="1" t="s">
        <v>4</v>
      </c>
      <c r="J105" s="1">
        <v>1</v>
      </c>
      <c r="K105" s="1">
        <v>2</v>
      </c>
      <c r="L105" s="1">
        <v>3</v>
      </c>
      <c r="M105" s="1">
        <v>2</v>
      </c>
      <c r="N105" s="1">
        <v>36</v>
      </c>
    </row>
    <row r="106" spans="1:14" x14ac:dyDescent="0.2">
      <c r="A106" s="1">
        <v>36</v>
      </c>
      <c r="B106" s="1" t="s">
        <v>95</v>
      </c>
      <c r="H106" s="1">
        <v>36</v>
      </c>
      <c r="I106" s="1" t="s">
        <v>95</v>
      </c>
      <c r="J106" s="1">
        <v>1</v>
      </c>
      <c r="K106" s="1">
        <v>2</v>
      </c>
      <c r="L106" s="1">
        <v>3</v>
      </c>
      <c r="M106" s="1">
        <v>2</v>
      </c>
      <c r="N106" s="1">
        <v>36</v>
      </c>
    </row>
    <row r="107" spans="1:14" x14ac:dyDescent="0.2">
      <c r="A107" s="1">
        <v>37</v>
      </c>
      <c r="B107" s="1" t="s">
        <v>42</v>
      </c>
      <c r="H107" s="1">
        <v>1</v>
      </c>
      <c r="I107" s="1" t="s">
        <v>13</v>
      </c>
      <c r="J107" s="1">
        <v>2</v>
      </c>
      <c r="K107" s="1">
        <v>1</v>
      </c>
      <c r="L107" s="1">
        <v>2</v>
      </c>
      <c r="M107" s="1">
        <v>1.6666666666666667</v>
      </c>
      <c r="N107" s="1">
        <v>38</v>
      </c>
    </row>
    <row r="108" spans="1:14" x14ac:dyDescent="0.2">
      <c r="A108" s="1">
        <v>38</v>
      </c>
      <c r="B108" s="1" t="s">
        <v>97</v>
      </c>
      <c r="H108" s="1">
        <v>9</v>
      </c>
      <c r="I108" s="1" t="s">
        <v>3</v>
      </c>
      <c r="J108" s="1">
        <v>1</v>
      </c>
      <c r="K108" s="1">
        <v>2</v>
      </c>
      <c r="L108" s="1">
        <v>2</v>
      </c>
      <c r="M108" s="1">
        <v>1.6666666666666667</v>
      </c>
      <c r="N108" s="1">
        <v>38</v>
      </c>
    </row>
    <row r="109" spans="1:14" x14ac:dyDescent="0.2">
      <c r="A109" s="1">
        <v>39</v>
      </c>
      <c r="B109" s="1" t="s">
        <v>98</v>
      </c>
    </row>
    <row r="113" spans="2:2" x14ac:dyDescent="0.2">
      <c r="B113" s="1" t="s">
        <v>113</v>
      </c>
    </row>
    <row r="114" spans="2:2" x14ac:dyDescent="0.2">
      <c r="B114" s="1" t="s">
        <v>114</v>
      </c>
    </row>
    <row r="115" spans="2:2" x14ac:dyDescent="0.2">
      <c r="B115" s="1" t="s">
        <v>116</v>
      </c>
    </row>
    <row r="116" spans="2:2" x14ac:dyDescent="0.2">
      <c r="B116" s="1" t="s">
        <v>115</v>
      </c>
    </row>
    <row r="117" spans="2:2" x14ac:dyDescent="0.2">
      <c r="B117" s="1" t="s">
        <v>117</v>
      </c>
    </row>
  </sheetData>
  <sortState ref="H70:N108">
    <sortCondition ref="N68:N106"/>
  </sortState>
  <mergeCells count="7">
    <mergeCell ref="O42:O47"/>
    <mergeCell ref="P42:P47"/>
    <mergeCell ref="K42:K47"/>
    <mergeCell ref="L42:L47"/>
    <mergeCell ref="J42:J47"/>
    <mergeCell ref="M42:M47"/>
    <mergeCell ref="N42:N47"/>
  </mergeCells>
  <pageMargins left="0.39370078740157483" right="0.19685039370078741" top="0.39370078740157483" bottom="0.3937007874015748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F32" sqref="F32"/>
    </sheetView>
  </sheetViews>
  <sheetFormatPr defaultRowHeight="15" x14ac:dyDescent="0.25"/>
  <cols>
    <col min="1" max="1" width="5" customWidth="1"/>
    <col min="2" max="2" width="8.7109375" customWidth="1"/>
    <col min="3" max="3" width="5.140625" customWidth="1"/>
    <col min="4" max="4" width="27.140625" customWidth="1"/>
    <col min="5" max="5" width="33.5703125" customWidth="1"/>
    <col min="6" max="6" width="17.7109375" customWidth="1"/>
    <col min="7" max="7" width="3.5703125" customWidth="1"/>
    <col min="8" max="8" width="26.85546875" customWidth="1"/>
    <col min="13" max="13" width="18" customWidth="1"/>
    <col min="14" max="14" width="3.7109375" customWidth="1"/>
    <col min="15" max="15" width="22.7109375" customWidth="1"/>
  </cols>
  <sheetData>
    <row r="1" spans="1:8" x14ac:dyDescent="0.25">
      <c r="A1" t="s">
        <v>354</v>
      </c>
      <c r="E1" t="str">
        <f>+r_l_d!B2</f>
        <v>pridobitev mnenj za imenovanja  *4</v>
      </c>
      <c r="F1" t="str">
        <f>+r_l_d!M2</f>
        <v>g-drive, arhiv r.</v>
      </c>
      <c r="G1" t="str">
        <f>+r_l_d!N2</f>
        <v>r</v>
      </c>
      <c r="H1" t="str">
        <f>+r_l_d!O2</f>
        <v>Preskar, Ivšič / vsi študenti</v>
      </c>
    </row>
    <row r="3" spans="1:8" x14ac:dyDescent="0.25">
      <c r="B3" t="s">
        <v>358</v>
      </c>
      <c r="C3" t="s">
        <v>199</v>
      </c>
    </row>
    <row r="4" spans="1:8" x14ac:dyDescent="0.25">
      <c r="A4" t="s">
        <v>355</v>
      </c>
      <c r="B4" s="60">
        <f>+r_l_d!H2</f>
        <v>43191</v>
      </c>
      <c r="C4">
        <f>+r_l_d!I2</f>
        <v>4</v>
      </c>
    </row>
    <row r="5" spans="1:8" x14ac:dyDescent="0.25">
      <c r="A5" t="s">
        <v>357</v>
      </c>
      <c r="B5" s="60">
        <f>+r_l_d!P2</f>
        <v>43221.5</v>
      </c>
    </row>
    <row r="6" spans="1:8" x14ac:dyDescent="0.25">
      <c r="A6" t="s">
        <v>356</v>
      </c>
      <c r="B6" s="60">
        <f>+r_l_d!J2</f>
        <v>43252</v>
      </c>
      <c r="C6">
        <f>+r_l_d!K2</f>
        <v>8</v>
      </c>
    </row>
    <row r="8" spans="1:8" x14ac:dyDescent="0.25">
      <c r="B8" t="s">
        <v>362</v>
      </c>
    </row>
    <row r="9" spans="1:8" x14ac:dyDescent="0.25">
      <c r="A9" t="s">
        <v>370</v>
      </c>
      <c r="B9" t="s">
        <v>367</v>
      </c>
    </row>
    <row r="10" spans="1:8" x14ac:dyDescent="0.25">
      <c r="A10" t="s">
        <v>371</v>
      </c>
      <c r="B10" t="s">
        <v>359</v>
      </c>
    </row>
    <row r="11" spans="1:8" x14ac:dyDescent="0.25">
      <c r="A11" t="s">
        <v>372</v>
      </c>
      <c r="B11" t="s">
        <v>360</v>
      </c>
    </row>
    <row r="12" spans="1:8" x14ac:dyDescent="0.25">
      <c r="A12" t="s">
        <v>198</v>
      </c>
      <c r="B12" t="s">
        <v>361</v>
      </c>
    </row>
    <row r="13" spans="1:8" x14ac:dyDescent="0.25">
      <c r="A13" t="s">
        <v>373</v>
      </c>
      <c r="B13" t="s">
        <v>363</v>
      </c>
    </row>
    <row r="15" spans="1:8" x14ac:dyDescent="0.25">
      <c r="B15" t="s">
        <v>364</v>
      </c>
    </row>
    <row r="16" spans="1:8" x14ac:dyDescent="0.25">
      <c r="A16">
        <v>1</v>
      </c>
      <c r="B16" t="s">
        <v>365</v>
      </c>
    </row>
    <row r="17" spans="1:2" x14ac:dyDescent="0.25">
      <c r="A17">
        <v>2</v>
      </c>
      <c r="B17" t="s">
        <v>366</v>
      </c>
    </row>
    <row r="18" spans="1:2" x14ac:dyDescent="0.25">
      <c r="A18">
        <v>3</v>
      </c>
      <c r="B18" t="s">
        <v>368</v>
      </c>
    </row>
    <row r="19" spans="1:2" x14ac:dyDescent="0.25">
      <c r="A19">
        <v>4</v>
      </c>
      <c r="B19" t="s">
        <v>369</v>
      </c>
    </row>
    <row r="22" spans="1:2" x14ac:dyDescent="0.25">
      <c r="A22" t="s">
        <v>374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Normal="100" workbookViewId="0">
      <selection activeCell="T42" sqref="T42"/>
    </sheetView>
  </sheetViews>
  <sheetFormatPr defaultColWidth="9.140625" defaultRowHeight="12" x14ac:dyDescent="0.2"/>
  <cols>
    <col min="1" max="1" width="2.42578125" style="6" customWidth="1"/>
    <col min="2" max="2" width="26.140625" style="6" customWidth="1"/>
    <col min="3" max="3" width="0.28515625" style="1" customWidth="1"/>
    <col min="4" max="4" width="0.140625" style="1" customWidth="1"/>
    <col min="5" max="5" width="0.42578125" style="1" customWidth="1"/>
    <col min="6" max="6" width="0.5703125" style="1" customWidth="1"/>
    <col min="7" max="7" width="3.28515625" style="1" customWidth="1"/>
    <col min="8" max="8" width="6.42578125" style="1" customWidth="1"/>
    <col min="9" max="9" width="3.42578125" style="1" customWidth="1"/>
    <col min="10" max="10" width="7.85546875" style="1" customWidth="1"/>
    <col min="11" max="11" width="3.5703125" style="1" customWidth="1"/>
    <col min="12" max="12" width="5.28515625" style="1" customWidth="1"/>
    <col min="13" max="13" width="13.42578125" style="1" customWidth="1"/>
    <col min="14" max="14" width="7.7109375" style="1" customWidth="1"/>
    <col min="15" max="15" width="25.140625" style="1" customWidth="1"/>
    <col min="16" max="17" width="6" style="1" customWidth="1"/>
    <col min="18" max="18" width="4.140625" style="1" customWidth="1"/>
    <col min="19" max="19" width="15.28515625" style="1" customWidth="1"/>
    <col min="20" max="16384" width="9.140625" style="1"/>
  </cols>
  <sheetData>
    <row r="1" spans="1:18" x14ac:dyDescent="0.2">
      <c r="A1" s="19" t="s">
        <v>127</v>
      </c>
      <c r="B1" s="20" t="s">
        <v>195</v>
      </c>
      <c r="C1" s="21" t="s">
        <v>136</v>
      </c>
      <c r="D1" s="21" t="s">
        <v>138</v>
      </c>
      <c r="E1" s="21" t="s">
        <v>139</v>
      </c>
      <c r="F1" s="21" t="s">
        <v>137</v>
      </c>
      <c r="G1" s="21" t="s">
        <v>135</v>
      </c>
      <c r="H1" s="21" t="s">
        <v>147</v>
      </c>
      <c r="I1" s="21" t="s">
        <v>199</v>
      </c>
      <c r="J1" s="21" t="s">
        <v>151</v>
      </c>
      <c r="K1" s="21" t="s">
        <v>200</v>
      </c>
      <c r="L1" s="21" t="s">
        <v>124</v>
      </c>
      <c r="M1" s="20" t="s">
        <v>152</v>
      </c>
      <c r="N1" s="21" t="s">
        <v>129</v>
      </c>
      <c r="O1" s="20" t="s">
        <v>238</v>
      </c>
      <c r="P1" s="21" t="s">
        <v>143</v>
      </c>
      <c r="Q1" s="20" t="s">
        <v>154</v>
      </c>
    </row>
    <row r="2" spans="1:18" s="31" customFormat="1" x14ac:dyDescent="0.2">
      <c r="A2" s="27">
        <v>1</v>
      </c>
      <c r="B2" s="28" t="s">
        <v>175</v>
      </c>
      <c r="C2" s="28">
        <v>5</v>
      </c>
      <c r="D2" s="28">
        <v>5</v>
      </c>
      <c r="E2" s="28">
        <v>5</v>
      </c>
      <c r="F2" s="28">
        <v>5</v>
      </c>
      <c r="G2" s="28">
        <v>1</v>
      </c>
      <c r="H2" s="29">
        <v>43191</v>
      </c>
      <c r="I2" s="30">
        <v>4</v>
      </c>
      <c r="J2" s="29">
        <v>43252</v>
      </c>
      <c r="K2" s="30">
        <v>8</v>
      </c>
      <c r="L2" s="30">
        <v>0</v>
      </c>
      <c r="M2" s="30" t="s">
        <v>205</v>
      </c>
      <c r="N2" s="30" t="s">
        <v>140</v>
      </c>
      <c r="O2" s="30" t="s">
        <v>239</v>
      </c>
      <c r="P2" s="30"/>
      <c r="Q2" s="30"/>
    </row>
    <row r="3" spans="1:18" x14ac:dyDescent="0.2">
      <c r="A3" s="6">
        <v>2</v>
      </c>
      <c r="B3" s="15" t="s">
        <v>194</v>
      </c>
      <c r="C3" s="15">
        <v>5</v>
      </c>
      <c r="D3" s="15">
        <v>5</v>
      </c>
      <c r="E3" s="15">
        <v>5</v>
      </c>
      <c r="F3" s="15">
        <v>5</v>
      </c>
      <c r="G3" s="15">
        <v>1</v>
      </c>
      <c r="H3" s="14"/>
      <c r="I3" s="14"/>
      <c r="J3" s="14"/>
      <c r="K3" s="14"/>
      <c r="L3" s="14"/>
      <c r="M3" s="14" t="s">
        <v>206</v>
      </c>
      <c r="N3" s="14" t="s">
        <v>134</v>
      </c>
      <c r="O3" s="14" t="s">
        <v>237</v>
      </c>
      <c r="P3" s="14"/>
      <c r="Q3" s="14"/>
      <c r="R3" s="1">
        <v>40</v>
      </c>
    </row>
    <row r="4" spans="1:18" s="31" customFormat="1" x14ac:dyDescent="0.2">
      <c r="A4" s="27">
        <v>3</v>
      </c>
      <c r="B4" s="28" t="s">
        <v>169</v>
      </c>
      <c r="C4" s="28">
        <v>4</v>
      </c>
      <c r="D4" s="28">
        <v>5</v>
      </c>
      <c r="E4" s="28">
        <v>5</v>
      </c>
      <c r="F4" s="28">
        <v>4.666666666666667</v>
      </c>
      <c r="G4" s="28">
        <v>2</v>
      </c>
      <c r="H4" s="29">
        <v>43191</v>
      </c>
      <c r="I4" s="30">
        <v>4</v>
      </c>
      <c r="J4" s="29">
        <v>43435</v>
      </c>
      <c r="K4" s="30">
        <v>24</v>
      </c>
      <c r="L4" s="30"/>
      <c r="M4" s="30" t="s">
        <v>207</v>
      </c>
      <c r="N4" s="30" t="s">
        <v>140</v>
      </c>
      <c r="O4" s="30" t="s">
        <v>240</v>
      </c>
      <c r="P4" s="30"/>
      <c r="Q4" s="30"/>
    </row>
    <row r="5" spans="1:18" x14ac:dyDescent="0.2">
      <c r="A5" s="6">
        <v>4</v>
      </c>
      <c r="B5" s="15" t="s">
        <v>184</v>
      </c>
      <c r="C5" s="15">
        <v>4</v>
      </c>
      <c r="D5" s="15">
        <v>5</v>
      </c>
      <c r="E5" s="15">
        <v>5</v>
      </c>
      <c r="F5" s="15">
        <v>4.666666666666667</v>
      </c>
      <c r="G5" s="15">
        <v>2</v>
      </c>
      <c r="H5" s="14"/>
      <c r="I5" s="14"/>
      <c r="J5" s="14"/>
      <c r="K5" s="14"/>
      <c r="L5" s="14"/>
      <c r="M5" s="14" t="s">
        <v>208</v>
      </c>
      <c r="N5" s="14" t="s">
        <v>134</v>
      </c>
      <c r="O5" s="14" t="s">
        <v>237</v>
      </c>
      <c r="P5" s="14"/>
      <c r="Q5" s="14"/>
      <c r="R5" s="1">
        <v>4</v>
      </c>
    </row>
    <row r="6" spans="1:18" s="31" customFormat="1" x14ac:dyDescent="0.2">
      <c r="A6" s="27">
        <v>5</v>
      </c>
      <c r="B6" s="28" t="s">
        <v>155</v>
      </c>
      <c r="C6" s="28">
        <v>5</v>
      </c>
      <c r="D6" s="28">
        <v>3</v>
      </c>
      <c r="E6" s="28">
        <v>5</v>
      </c>
      <c r="F6" s="28">
        <v>4.333333333333333</v>
      </c>
      <c r="G6" s="28">
        <v>4</v>
      </c>
      <c r="H6" s="29">
        <v>43191</v>
      </c>
      <c r="I6" s="30">
        <v>16</v>
      </c>
      <c r="J6" s="29">
        <v>43374</v>
      </c>
      <c r="K6" s="30">
        <v>80</v>
      </c>
      <c r="L6" s="30"/>
      <c r="M6" s="30" t="s">
        <v>209</v>
      </c>
      <c r="N6" s="30" t="s">
        <v>140</v>
      </c>
      <c r="O6" s="30" t="s">
        <v>241</v>
      </c>
      <c r="P6" s="30"/>
      <c r="Q6" s="30"/>
    </row>
    <row r="7" spans="1:18" s="31" customFormat="1" x14ac:dyDescent="0.2">
      <c r="A7" s="27">
        <v>6</v>
      </c>
      <c r="B7" s="28" t="s">
        <v>165</v>
      </c>
      <c r="C7" s="28">
        <v>5</v>
      </c>
      <c r="D7" s="28">
        <v>2</v>
      </c>
      <c r="E7" s="28">
        <v>5</v>
      </c>
      <c r="F7" s="28">
        <v>4</v>
      </c>
      <c r="G7" s="28">
        <v>5</v>
      </c>
      <c r="H7" s="32">
        <v>43221</v>
      </c>
      <c r="I7" s="30">
        <v>4</v>
      </c>
      <c r="J7" s="29">
        <v>43344</v>
      </c>
      <c r="K7" s="30">
        <v>4</v>
      </c>
      <c r="L7" s="30"/>
      <c r="M7" s="30" t="s">
        <v>210</v>
      </c>
      <c r="N7" s="30" t="s">
        <v>140</v>
      </c>
      <c r="O7" s="30" t="s">
        <v>242</v>
      </c>
      <c r="P7" s="30"/>
      <c r="Q7" s="30"/>
    </row>
    <row r="8" spans="1:18" x14ac:dyDescent="0.2">
      <c r="A8" s="6">
        <v>7</v>
      </c>
      <c r="B8" s="15" t="s">
        <v>179</v>
      </c>
      <c r="C8" s="15">
        <v>5</v>
      </c>
      <c r="D8" s="15">
        <v>3</v>
      </c>
      <c r="E8" s="15">
        <v>4</v>
      </c>
      <c r="F8" s="15">
        <v>4</v>
      </c>
      <c r="G8" s="15">
        <v>5</v>
      </c>
      <c r="H8" s="14"/>
      <c r="I8" s="14"/>
      <c r="J8" s="14"/>
      <c r="K8" s="14"/>
      <c r="L8" s="14"/>
      <c r="M8" s="14" t="s">
        <v>211</v>
      </c>
      <c r="N8" s="14" t="s">
        <v>134</v>
      </c>
      <c r="O8" s="14" t="s">
        <v>243</v>
      </c>
      <c r="P8" s="14"/>
      <c r="Q8" s="14"/>
      <c r="R8" s="1">
        <v>8</v>
      </c>
    </row>
    <row r="9" spans="1:18" x14ac:dyDescent="0.2">
      <c r="A9" s="6">
        <v>8</v>
      </c>
      <c r="B9" s="15" t="s">
        <v>182</v>
      </c>
      <c r="C9" s="15">
        <v>4</v>
      </c>
      <c r="D9" s="15">
        <v>3</v>
      </c>
      <c r="E9" s="15">
        <v>5</v>
      </c>
      <c r="F9" s="15">
        <v>4</v>
      </c>
      <c r="G9" s="15">
        <v>5</v>
      </c>
      <c r="H9" s="14"/>
      <c r="I9" s="14"/>
      <c r="J9" s="14"/>
      <c r="K9" s="14"/>
      <c r="L9" s="14"/>
      <c r="M9" s="14" t="s">
        <v>210</v>
      </c>
      <c r="N9" s="14" t="s">
        <v>198</v>
      </c>
      <c r="O9" s="14" t="s">
        <v>244</v>
      </c>
      <c r="P9" s="14"/>
      <c r="Q9" s="14"/>
      <c r="R9" s="1">
        <v>2</v>
      </c>
    </row>
    <row r="10" spans="1:18" x14ac:dyDescent="0.2">
      <c r="A10" s="6">
        <v>9</v>
      </c>
      <c r="B10" s="15" t="s">
        <v>188</v>
      </c>
      <c r="C10" s="15">
        <v>4</v>
      </c>
      <c r="D10" s="15">
        <v>3</v>
      </c>
      <c r="E10" s="15">
        <v>5</v>
      </c>
      <c r="F10" s="15">
        <v>4</v>
      </c>
      <c r="G10" s="15">
        <v>5</v>
      </c>
      <c r="H10" s="14"/>
      <c r="I10" s="14"/>
      <c r="J10" s="14"/>
      <c r="K10" s="14"/>
      <c r="L10" s="14"/>
      <c r="M10" s="14" t="s">
        <v>208</v>
      </c>
      <c r="N10" s="14" t="s">
        <v>134</v>
      </c>
      <c r="O10" s="14" t="s">
        <v>245</v>
      </c>
      <c r="P10" s="14"/>
      <c r="Q10" s="14"/>
      <c r="R10" s="1">
        <v>4</v>
      </c>
    </row>
    <row r="11" spans="1:18" x14ac:dyDescent="0.2">
      <c r="A11" s="6">
        <v>10</v>
      </c>
      <c r="B11" s="15" t="s">
        <v>161</v>
      </c>
      <c r="C11" s="15">
        <v>5</v>
      </c>
      <c r="D11" s="15">
        <v>1</v>
      </c>
      <c r="E11" s="15">
        <v>5</v>
      </c>
      <c r="F11" s="15">
        <v>3.6666666666666665</v>
      </c>
      <c r="G11" s="15">
        <v>9</v>
      </c>
      <c r="H11" s="14"/>
      <c r="I11" s="14"/>
      <c r="J11" s="14"/>
      <c r="K11" s="14"/>
      <c r="L11" s="14"/>
      <c r="M11" s="14" t="s">
        <v>212</v>
      </c>
      <c r="N11" s="14" t="s">
        <v>134</v>
      </c>
      <c r="O11" s="14" t="s">
        <v>246</v>
      </c>
      <c r="P11" s="14"/>
      <c r="Q11" s="14"/>
      <c r="R11" s="1">
        <v>40</v>
      </c>
    </row>
    <row r="12" spans="1:18" s="31" customFormat="1" x14ac:dyDescent="0.2">
      <c r="A12" s="27">
        <v>11</v>
      </c>
      <c r="B12" s="28" t="s">
        <v>164</v>
      </c>
      <c r="C12" s="28">
        <v>3</v>
      </c>
      <c r="D12" s="28">
        <v>3</v>
      </c>
      <c r="E12" s="28">
        <v>5</v>
      </c>
      <c r="F12" s="28">
        <v>3.6666666666666665</v>
      </c>
      <c r="G12" s="28">
        <v>9</v>
      </c>
      <c r="H12" s="29">
        <v>43221</v>
      </c>
      <c r="I12" s="30">
        <v>16</v>
      </c>
      <c r="J12" s="29">
        <v>43497</v>
      </c>
      <c r="K12" s="30">
        <v>4</v>
      </c>
      <c r="L12" s="30"/>
      <c r="M12" s="30" t="s">
        <v>213</v>
      </c>
      <c r="N12" s="30" t="s">
        <v>140</v>
      </c>
      <c r="O12" s="30" t="s">
        <v>252</v>
      </c>
      <c r="P12" s="30"/>
      <c r="Q12" s="30"/>
    </row>
    <row r="13" spans="1:18" s="31" customFormat="1" x14ac:dyDescent="0.2">
      <c r="A13" s="27">
        <v>12</v>
      </c>
      <c r="B13" s="28" t="s">
        <v>72</v>
      </c>
      <c r="C13" s="28">
        <v>2</v>
      </c>
      <c r="D13" s="28">
        <v>4</v>
      </c>
      <c r="E13" s="28">
        <v>5</v>
      </c>
      <c r="F13" s="28">
        <v>3.6666666666666665</v>
      </c>
      <c r="G13" s="28">
        <v>9</v>
      </c>
      <c r="H13" s="29">
        <v>43221</v>
      </c>
      <c r="I13" s="30">
        <v>8</v>
      </c>
      <c r="J13" s="29">
        <v>43617</v>
      </c>
      <c r="K13" s="30">
        <v>40</v>
      </c>
      <c r="L13" s="30"/>
      <c r="M13" s="30" t="s">
        <v>214</v>
      </c>
      <c r="N13" s="30" t="s">
        <v>140</v>
      </c>
      <c r="O13" s="30" t="s">
        <v>240</v>
      </c>
      <c r="P13" s="30"/>
      <c r="Q13" s="30"/>
    </row>
    <row r="14" spans="1:18" x14ac:dyDescent="0.2">
      <c r="A14" s="6">
        <v>13</v>
      </c>
      <c r="B14" s="15" t="s">
        <v>174</v>
      </c>
      <c r="C14" s="15">
        <v>5</v>
      </c>
      <c r="D14" s="15">
        <v>2</v>
      </c>
      <c r="E14" s="15">
        <v>4</v>
      </c>
      <c r="F14" s="15">
        <v>3.6666666666666665</v>
      </c>
      <c r="G14" s="15">
        <v>9</v>
      </c>
      <c r="H14" s="26"/>
      <c r="I14" s="14"/>
      <c r="J14" s="26"/>
      <c r="K14" s="14"/>
      <c r="L14" s="14"/>
      <c r="M14" s="14" t="s">
        <v>215</v>
      </c>
      <c r="N14" s="14" t="s">
        <v>134</v>
      </c>
      <c r="O14" s="14" t="s">
        <v>245</v>
      </c>
      <c r="P14" s="14"/>
      <c r="Q14" s="14"/>
      <c r="R14" s="1">
        <v>4</v>
      </c>
    </row>
    <row r="15" spans="1:18" s="31" customFormat="1" x14ac:dyDescent="0.2">
      <c r="A15" s="27">
        <v>14</v>
      </c>
      <c r="B15" s="28" t="s">
        <v>176</v>
      </c>
      <c r="C15" s="28">
        <v>1</v>
      </c>
      <c r="D15" s="28">
        <v>5</v>
      </c>
      <c r="E15" s="28">
        <v>5</v>
      </c>
      <c r="F15" s="28">
        <v>3.6666666666666665</v>
      </c>
      <c r="G15" s="28">
        <v>9</v>
      </c>
      <c r="H15" s="29">
        <v>43221</v>
      </c>
      <c r="I15" s="30">
        <v>8</v>
      </c>
      <c r="J15" s="29">
        <v>43617</v>
      </c>
      <c r="K15" s="30">
        <v>80</v>
      </c>
      <c r="L15" s="30"/>
      <c r="M15" s="30" t="s">
        <v>216</v>
      </c>
      <c r="N15" s="30" t="s">
        <v>140</v>
      </c>
      <c r="O15" s="30" t="s">
        <v>253</v>
      </c>
      <c r="P15" s="30"/>
      <c r="Q15" s="30"/>
    </row>
    <row r="16" spans="1:18" s="31" customFormat="1" x14ac:dyDescent="0.2">
      <c r="A16" s="27">
        <v>15</v>
      </c>
      <c r="B16" s="28" t="s">
        <v>181</v>
      </c>
      <c r="C16" s="28">
        <v>5</v>
      </c>
      <c r="D16" s="28">
        <v>2</v>
      </c>
      <c r="E16" s="28">
        <v>4</v>
      </c>
      <c r="F16" s="28">
        <v>3.6666666666666665</v>
      </c>
      <c r="G16" s="28">
        <v>9</v>
      </c>
      <c r="H16" s="29">
        <v>43221</v>
      </c>
      <c r="I16" s="30">
        <v>4</v>
      </c>
      <c r="J16" s="29">
        <v>43617</v>
      </c>
      <c r="K16" s="30">
        <v>24</v>
      </c>
      <c r="L16" s="30"/>
      <c r="M16" s="30" t="s">
        <v>217</v>
      </c>
      <c r="N16" s="30" t="s">
        <v>140</v>
      </c>
      <c r="O16" s="30" t="s">
        <v>254</v>
      </c>
      <c r="P16" s="30"/>
      <c r="Q16" s="30"/>
    </row>
    <row r="17" spans="1:18" x14ac:dyDescent="0.2">
      <c r="A17" s="6">
        <v>16</v>
      </c>
      <c r="B17" s="15" t="s">
        <v>183</v>
      </c>
      <c r="C17" s="15">
        <v>3</v>
      </c>
      <c r="D17" s="15">
        <v>3</v>
      </c>
      <c r="E17" s="15">
        <v>5</v>
      </c>
      <c r="F17" s="15">
        <v>3.6666666666666665</v>
      </c>
      <c r="G17" s="15">
        <v>9</v>
      </c>
      <c r="H17" s="14"/>
      <c r="I17" s="14"/>
      <c r="J17" s="14"/>
      <c r="K17" s="14"/>
      <c r="L17" s="14"/>
      <c r="M17" s="14" t="s">
        <v>218</v>
      </c>
      <c r="N17" s="14" t="s">
        <v>134</v>
      </c>
      <c r="O17" s="14" t="s">
        <v>255</v>
      </c>
      <c r="P17" s="14"/>
      <c r="Q17" s="14"/>
      <c r="R17" s="1">
        <v>36</v>
      </c>
    </row>
    <row r="18" spans="1:18" x14ac:dyDescent="0.2">
      <c r="A18" s="6">
        <v>17</v>
      </c>
      <c r="B18" s="15" t="s">
        <v>185</v>
      </c>
      <c r="C18" s="15">
        <v>2</v>
      </c>
      <c r="D18" s="15">
        <v>4</v>
      </c>
      <c r="E18" s="15">
        <v>5</v>
      </c>
      <c r="F18" s="15">
        <v>3.6666666666666665</v>
      </c>
      <c r="G18" s="15">
        <v>9</v>
      </c>
      <c r="H18" s="14"/>
      <c r="I18" s="14"/>
      <c r="J18" s="14"/>
      <c r="K18" s="14"/>
      <c r="L18" s="14"/>
      <c r="M18" s="14" t="s">
        <v>219</v>
      </c>
      <c r="N18" s="14" t="s">
        <v>134</v>
      </c>
      <c r="O18" s="14" t="s">
        <v>237</v>
      </c>
      <c r="P18" s="14"/>
      <c r="Q18" s="14"/>
      <c r="R18" s="1">
        <v>40</v>
      </c>
    </row>
    <row r="19" spans="1:18" s="31" customFormat="1" x14ac:dyDescent="0.2">
      <c r="A19" s="27">
        <v>18</v>
      </c>
      <c r="B19" s="28" t="s">
        <v>186</v>
      </c>
      <c r="C19" s="28">
        <v>4</v>
      </c>
      <c r="D19" s="28">
        <v>2</v>
      </c>
      <c r="E19" s="28">
        <v>5</v>
      </c>
      <c r="F19" s="28">
        <v>3.6666666666666665</v>
      </c>
      <c r="G19" s="28">
        <v>9</v>
      </c>
      <c r="H19" s="29">
        <v>43221</v>
      </c>
      <c r="I19" s="30">
        <v>4</v>
      </c>
      <c r="J19" s="29">
        <v>43221</v>
      </c>
      <c r="K19" s="30">
        <v>16</v>
      </c>
      <c r="L19" s="30"/>
      <c r="M19" s="30" t="s">
        <v>220</v>
      </c>
      <c r="N19" s="30" t="s">
        <v>140</v>
      </c>
      <c r="O19" s="30" t="s">
        <v>257</v>
      </c>
      <c r="P19" s="30"/>
      <c r="Q19" s="30"/>
    </row>
    <row r="20" spans="1:18" x14ac:dyDescent="0.2">
      <c r="A20" s="6">
        <v>19</v>
      </c>
      <c r="B20" s="15" t="s">
        <v>193</v>
      </c>
      <c r="C20" s="15">
        <v>5</v>
      </c>
      <c r="D20" s="15">
        <v>2</v>
      </c>
      <c r="E20" s="15">
        <v>4</v>
      </c>
      <c r="F20" s="15">
        <v>3.6666666666666665</v>
      </c>
      <c r="G20" s="15">
        <v>9</v>
      </c>
      <c r="H20" s="14"/>
      <c r="I20" s="14"/>
      <c r="J20" s="14"/>
      <c r="K20" s="14"/>
      <c r="L20" s="14"/>
      <c r="M20" s="14" t="s">
        <v>221</v>
      </c>
      <c r="N20" s="14" t="s">
        <v>134</v>
      </c>
      <c r="O20" s="14" t="s">
        <v>258</v>
      </c>
      <c r="P20" s="14"/>
      <c r="Q20" s="14"/>
      <c r="R20" s="1">
        <v>4</v>
      </c>
    </row>
    <row r="21" spans="1:18" s="31" customFormat="1" x14ac:dyDescent="0.2">
      <c r="A21" s="27">
        <v>20</v>
      </c>
      <c r="B21" s="28" t="s">
        <v>159</v>
      </c>
      <c r="C21" s="28">
        <v>1</v>
      </c>
      <c r="D21" s="28">
        <v>4</v>
      </c>
      <c r="E21" s="28">
        <v>5</v>
      </c>
      <c r="F21" s="28">
        <v>3.3333333333333335</v>
      </c>
      <c r="G21" s="28">
        <v>19</v>
      </c>
      <c r="H21" s="29">
        <v>43252</v>
      </c>
      <c r="I21" s="30">
        <v>8</v>
      </c>
      <c r="J21" s="29">
        <v>43374</v>
      </c>
      <c r="K21" s="30">
        <v>24</v>
      </c>
      <c r="L21" s="30"/>
      <c r="M21" s="30" t="s">
        <v>216</v>
      </c>
      <c r="N21" s="30" t="s">
        <v>140</v>
      </c>
      <c r="O21" s="30" t="s">
        <v>259</v>
      </c>
      <c r="P21" s="30"/>
      <c r="Q21" s="30"/>
    </row>
    <row r="22" spans="1:18" x14ac:dyDescent="0.2">
      <c r="A22" s="6">
        <v>21</v>
      </c>
      <c r="B22" s="15" t="s">
        <v>163</v>
      </c>
      <c r="C22" s="15">
        <v>4</v>
      </c>
      <c r="D22" s="15">
        <v>2</v>
      </c>
      <c r="E22" s="15">
        <v>4</v>
      </c>
      <c r="F22" s="15">
        <v>3.3333333333333335</v>
      </c>
      <c r="G22" s="15">
        <v>19</v>
      </c>
      <c r="H22" s="14"/>
      <c r="I22" s="14"/>
      <c r="J22" s="14"/>
      <c r="K22" s="14"/>
      <c r="L22" s="14"/>
      <c r="M22" s="14" t="s">
        <v>224</v>
      </c>
      <c r="N22" s="14" t="s">
        <v>198</v>
      </c>
      <c r="O22" s="14" t="s">
        <v>244</v>
      </c>
      <c r="P22" s="14"/>
      <c r="Q22" s="14"/>
      <c r="R22" s="1">
        <v>2</v>
      </c>
    </row>
    <row r="23" spans="1:18" s="31" customFormat="1" x14ac:dyDescent="0.2">
      <c r="A23" s="27">
        <v>22</v>
      </c>
      <c r="B23" s="28" t="s">
        <v>168</v>
      </c>
      <c r="C23" s="28">
        <v>5</v>
      </c>
      <c r="D23" s="28">
        <v>2</v>
      </c>
      <c r="E23" s="28">
        <v>3</v>
      </c>
      <c r="F23" s="28">
        <v>3.3333333333333335</v>
      </c>
      <c r="G23" s="28">
        <v>19</v>
      </c>
      <c r="H23" s="29">
        <v>43252</v>
      </c>
      <c r="I23" s="30">
        <v>4</v>
      </c>
      <c r="J23" s="29">
        <v>43739</v>
      </c>
      <c r="K23" s="30">
        <v>16</v>
      </c>
      <c r="L23" s="30"/>
      <c r="M23" s="30" t="s">
        <v>214</v>
      </c>
      <c r="N23" s="30" t="s">
        <v>140</v>
      </c>
      <c r="O23" s="30" t="s">
        <v>261</v>
      </c>
      <c r="P23" s="30"/>
      <c r="Q23" s="30"/>
    </row>
    <row r="24" spans="1:18" x14ac:dyDescent="0.2">
      <c r="A24" s="6">
        <v>23</v>
      </c>
      <c r="B24" s="15" t="s">
        <v>172</v>
      </c>
      <c r="C24" s="15">
        <v>4</v>
      </c>
      <c r="D24" s="15">
        <v>3</v>
      </c>
      <c r="E24" s="15">
        <v>3</v>
      </c>
      <c r="F24" s="15">
        <v>3.3333333333333335</v>
      </c>
      <c r="G24" s="15">
        <v>19</v>
      </c>
      <c r="H24" s="14"/>
      <c r="I24" s="14"/>
      <c r="J24" s="14"/>
      <c r="K24" s="14"/>
      <c r="L24" s="14"/>
      <c r="M24" s="14" t="s">
        <v>262</v>
      </c>
      <c r="N24" s="14" t="s">
        <v>248</v>
      </c>
      <c r="O24" s="14" t="s">
        <v>263</v>
      </c>
      <c r="P24" s="14"/>
      <c r="Q24" s="14"/>
      <c r="R24" s="1">
        <v>8</v>
      </c>
    </row>
    <row r="25" spans="1:18" x14ac:dyDescent="0.2">
      <c r="A25" s="6">
        <v>24</v>
      </c>
      <c r="B25" s="15" t="s">
        <v>177</v>
      </c>
      <c r="C25" s="15">
        <v>2</v>
      </c>
      <c r="D25" s="15">
        <v>3</v>
      </c>
      <c r="E25" s="15">
        <v>5</v>
      </c>
      <c r="F25" s="15">
        <v>3.3333333333333335</v>
      </c>
      <c r="G25" s="15">
        <v>19</v>
      </c>
      <c r="H25" s="14"/>
      <c r="I25" s="14"/>
      <c r="J25" s="14"/>
      <c r="K25" s="14"/>
      <c r="L25" s="14"/>
      <c r="M25" s="14" t="s">
        <v>223</v>
      </c>
      <c r="N25" s="14" t="s">
        <v>198</v>
      </c>
      <c r="O25" s="14" t="s">
        <v>264</v>
      </c>
      <c r="P25" s="14"/>
      <c r="Q25" s="14"/>
      <c r="R25" s="1">
        <v>4</v>
      </c>
    </row>
    <row r="26" spans="1:18" x14ac:dyDescent="0.2">
      <c r="A26" s="6">
        <v>25</v>
      </c>
      <c r="B26" s="15" t="s">
        <v>180</v>
      </c>
      <c r="C26" s="15">
        <v>5</v>
      </c>
      <c r="D26" s="15">
        <v>2</v>
      </c>
      <c r="E26" s="15">
        <v>3</v>
      </c>
      <c r="F26" s="15">
        <v>3.3333333333333335</v>
      </c>
      <c r="G26" s="15">
        <v>19</v>
      </c>
      <c r="H26" s="14"/>
      <c r="I26" s="14"/>
      <c r="J26" s="14"/>
      <c r="K26" s="14"/>
      <c r="L26" s="14"/>
      <c r="M26" s="14" t="s">
        <v>225</v>
      </c>
      <c r="N26" s="14" t="s">
        <v>198</v>
      </c>
      <c r="O26" s="14" t="s">
        <v>263</v>
      </c>
      <c r="P26" s="14"/>
      <c r="Q26" s="14"/>
      <c r="R26" s="1">
        <v>2</v>
      </c>
    </row>
    <row r="27" spans="1:18" s="31" customFormat="1" x14ac:dyDescent="0.2">
      <c r="A27" s="27">
        <v>26</v>
      </c>
      <c r="B27" s="28" t="s">
        <v>189</v>
      </c>
      <c r="C27" s="28">
        <v>5</v>
      </c>
      <c r="D27" s="28">
        <v>2</v>
      </c>
      <c r="E27" s="28">
        <v>3</v>
      </c>
      <c r="F27" s="28">
        <v>3.3333333333333335</v>
      </c>
      <c r="G27" s="28">
        <v>19</v>
      </c>
      <c r="H27" s="29">
        <v>43252</v>
      </c>
      <c r="I27" s="30">
        <v>4</v>
      </c>
      <c r="J27" s="29">
        <v>43374</v>
      </c>
      <c r="K27" s="30">
        <v>24</v>
      </c>
      <c r="L27" s="30"/>
      <c r="M27" s="30" t="s">
        <v>265</v>
      </c>
      <c r="N27" s="30" t="s">
        <v>140</v>
      </c>
      <c r="O27" s="30" t="s">
        <v>266</v>
      </c>
      <c r="P27" s="30"/>
      <c r="Q27" s="30"/>
    </row>
    <row r="28" spans="1:18" s="31" customFormat="1" x14ac:dyDescent="0.2">
      <c r="A28" s="27">
        <v>27</v>
      </c>
      <c r="B28" s="28" t="s">
        <v>192</v>
      </c>
      <c r="C28" s="28">
        <v>3</v>
      </c>
      <c r="D28" s="28">
        <v>3</v>
      </c>
      <c r="E28" s="28">
        <v>4</v>
      </c>
      <c r="F28" s="28">
        <v>3.3333333333333335</v>
      </c>
      <c r="G28" s="28">
        <v>19</v>
      </c>
      <c r="H28" s="29">
        <v>43252</v>
      </c>
      <c r="I28" s="30">
        <v>8</v>
      </c>
      <c r="J28" s="29">
        <v>43435</v>
      </c>
      <c r="K28" s="30">
        <v>36</v>
      </c>
      <c r="L28" s="30"/>
      <c r="M28" s="30" t="s">
        <v>226</v>
      </c>
      <c r="N28" s="30" t="s">
        <v>140</v>
      </c>
      <c r="O28" s="30" t="s">
        <v>267</v>
      </c>
      <c r="P28" s="30"/>
      <c r="Q28" s="30"/>
    </row>
    <row r="29" spans="1:18" x14ac:dyDescent="0.2">
      <c r="A29" s="6">
        <v>28</v>
      </c>
      <c r="B29" s="15" t="s">
        <v>187</v>
      </c>
      <c r="C29" s="15">
        <v>3</v>
      </c>
      <c r="D29" s="15">
        <v>2</v>
      </c>
      <c r="E29" s="15">
        <v>4</v>
      </c>
      <c r="F29" s="15">
        <v>3</v>
      </c>
      <c r="G29" s="15">
        <v>27</v>
      </c>
      <c r="H29" s="14"/>
      <c r="I29" s="14"/>
      <c r="J29" s="14"/>
      <c r="K29" s="14"/>
      <c r="L29" s="14"/>
      <c r="M29" s="14" t="s">
        <v>222</v>
      </c>
      <c r="N29" s="14" t="s">
        <v>249</v>
      </c>
      <c r="O29" s="14" t="s">
        <v>268</v>
      </c>
      <c r="P29" s="14"/>
      <c r="Q29" s="14"/>
      <c r="R29" s="1">
        <v>8</v>
      </c>
    </row>
    <row r="30" spans="1:18" s="31" customFormat="1" x14ac:dyDescent="0.2">
      <c r="A30" s="27">
        <v>29</v>
      </c>
      <c r="B30" s="28" t="s">
        <v>191</v>
      </c>
      <c r="C30" s="28">
        <v>3</v>
      </c>
      <c r="D30" s="28">
        <v>2</v>
      </c>
      <c r="E30" s="28">
        <v>4</v>
      </c>
      <c r="F30" s="28">
        <v>3</v>
      </c>
      <c r="G30" s="28">
        <v>27</v>
      </c>
      <c r="H30" s="29">
        <v>43252</v>
      </c>
      <c r="I30" s="30">
        <v>4</v>
      </c>
      <c r="J30" s="29">
        <v>43435</v>
      </c>
      <c r="K30" s="30">
        <v>36</v>
      </c>
      <c r="L30" s="30"/>
      <c r="M30" s="30" t="s">
        <v>227</v>
      </c>
      <c r="N30" s="30" t="s">
        <v>140</v>
      </c>
      <c r="O30" s="30" t="s">
        <v>269</v>
      </c>
      <c r="P30" s="30"/>
      <c r="Q30" s="30"/>
    </row>
    <row r="31" spans="1:18" x14ac:dyDescent="0.2">
      <c r="A31" s="6">
        <v>30</v>
      </c>
      <c r="B31" s="15" t="s">
        <v>160</v>
      </c>
      <c r="C31" s="15">
        <v>4</v>
      </c>
      <c r="D31" s="15">
        <v>1</v>
      </c>
      <c r="E31" s="15">
        <v>3</v>
      </c>
      <c r="F31" s="15">
        <v>2.6666666666666665</v>
      </c>
      <c r="G31" s="15">
        <v>29</v>
      </c>
      <c r="H31" s="14"/>
      <c r="I31" s="14"/>
      <c r="J31" s="14"/>
      <c r="K31" s="14"/>
      <c r="L31" s="14"/>
      <c r="M31" s="14" t="s">
        <v>228</v>
      </c>
      <c r="N31" s="14" t="s">
        <v>198</v>
      </c>
      <c r="O31" s="14" t="s">
        <v>270</v>
      </c>
      <c r="P31" s="14"/>
      <c r="Q31" s="14"/>
      <c r="R31" s="1">
        <v>4</v>
      </c>
    </row>
    <row r="32" spans="1:18" s="31" customFormat="1" x14ac:dyDescent="0.2">
      <c r="A32" s="27">
        <v>31</v>
      </c>
      <c r="B32" s="28" t="s">
        <v>162</v>
      </c>
      <c r="C32" s="28">
        <v>1</v>
      </c>
      <c r="D32" s="28">
        <v>2</v>
      </c>
      <c r="E32" s="28">
        <v>5</v>
      </c>
      <c r="F32" s="28">
        <v>2.6666666666666665</v>
      </c>
      <c r="G32" s="28">
        <v>29</v>
      </c>
      <c r="H32" s="29">
        <v>43282</v>
      </c>
      <c r="I32" s="30">
        <v>36</v>
      </c>
      <c r="J32" s="29">
        <v>43647</v>
      </c>
      <c r="K32" s="30">
        <v>120</v>
      </c>
      <c r="L32" s="30"/>
      <c r="M32" s="30" t="s">
        <v>229</v>
      </c>
      <c r="N32" s="30" t="s">
        <v>140</v>
      </c>
      <c r="O32" s="30" t="s">
        <v>271</v>
      </c>
      <c r="P32" s="30"/>
      <c r="Q32" s="30"/>
    </row>
    <row r="33" spans="1:18" x14ac:dyDescent="0.2">
      <c r="A33" s="6">
        <v>32</v>
      </c>
      <c r="B33" s="15" t="s">
        <v>171</v>
      </c>
      <c r="C33" s="15">
        <v>3</v>
      </c>
      <c r="D33" s="15">
        <v>2</v>
      </c>
      <c r="E33" s="15">
        <v>3</v>
      </c>
      <c r="F33" s="15">
        <v>2.6666666666666665</v>
      </c>
      <c r="G33" s="15">
        <v>29</v>
      </c>
      <c r="H33" s="14"/>
      <c r="I33" s="14"/>
      <c r="J33" s="14"/>
      <c r="K33" s="14"/>
      <c r="L33" s="14"/>
      <c r="M33" s="14" t="s">
        <v>230</v>
      </c>
      <c r="N33" s="14" t="s">
        <v>250</v>
      </c>
      <c r="O33" s="14" t="s">
        <v>272</v>
      </c>
      <c r="P33" s="14"/>
      <c r="Q33" s="14"/>
      <c r="R33" s="1">
        <v>2</v>
      </c>
    </row>
    <row r="34" spans="1:18" x14ac:dyDescent="0.2">
      <c r="A34" s="6">
        <v>33</v>
      </c>
      <c r="B34" s="15" t="s">
        <v>178</v>
      </c>
      <c r="C34" s="15">
        <v>5</v>
      </c>
      <c r="D34" s="15">
        <v>1</v>
      </c>
      <c r="E34" s="15">
        <v>2</v>
      </c>
      <c r="F34" s="15">
        <v>2.6666666666666665</v>
      </c>
      <c r="G34" s="15">
        <v>29</v>
      </c>
      <c r="H34" s="14"/>
      <c r="I34" s="14"/>
      <c r="J34" s="14"/>
      <c r="K34" s="14"/>
      <c r="L34" s="14"/>
      <c r="M34" s="14" t="s">
        <v>231</v>
      </c>
      <c r="N34" s="14" t="s">
        <v>251</v>
      </c>
      <c r="O34" s="14" t="s">
        <v>140</v>
      </c>
      <c r="P34" s="14"/>
      <c r="Q34" s="14"/>
      <c r="R34" s="1">
        <v>16</v>
      </c>
    </row>
    <row r="35" spans="1:18" s="31" customFormat="1" x14ac:dyDescent="0.2">
      <c r="A35" s="27">
        <v>34</v>
      </c>
      <c r="B35" s="28" t="s">
        <v>167</v>
      </c>
      <c r="C35" s="28">
        <v>2</v>
      </c>
      <c r="D35" s="28">
        <v>2</v>
      </c>
      <c r="E35" s="28">
        <v>3</v>
      </c>
      <c r="F35" s="28">
        <v>2.3333333333333335</v>
      </c>
      <c r="G35" s="28">
        <v>33</v>
      </c>
      <c r="H35" s="29">
        <v>43344</v>
      </c>
      <c r="I35" s="30">
        <v>16</v>
      </c>
      <c r="J35" s="29">
        <v>43647</v>
      </c>
      <c r="K35" s="30">
        <v>40</v>
      </c>
      <c r="L35" s="30"/>
      <c r="M35" s="30" t="s">
        <v>216</v>
      </c>
      <c r="N35" s="30" t="s">
        <v>140</v>
      </c>
      <c r="O35" s="30" t="s">
        <v>273</v>
      </c>
      <c r="P35" s="30"/>
      <c r="Q35" s="30"/>
    </row>
    <row r="36" spans="1:18" x14ac:dyDescent="0.2">
      <c r="A36" s="6">
        <v>35</v>
      </c>
      <c r="B36" s="15" t="s">
        <v>170</v>
      </c>
      <c r="C36" s="15">
        <v>2</v>
      </c>
      <c r="D36" s="15">
        <v>2</v>
      </c>
      <c r="E36" s="15">
        <v>3</v>
      </c>
      <c r="F36" s="15">
        <v>2.3333333333333335</v>
      </c>
      <c r="G36" s="15">
        <v>33</v>
      </c>
      <c r="H36" s="14"/>
      <c r="I36" s="14"/>
      <c r="J36" s="14"/>
      <c r="K36" s="14"/>
      <c r="L36" s="14"/>
      <c r="M36" s="14" t="s">
        <v>232</v>
      </c>
      <c r="N36" s="14" t="s">
        <v>250</v>
      </c>
      <c r="O36" s="14" t="s">
        <v>272</v>
      </c>
      <c r="P36" s="14"/>
      <c r="Q36" s="14"/>
      <c r="R36" s="1">
        <v>2</v>
      </c>
    </row>
    <row r="37" spans="1:18" s="31" customFormat="1" x14ac:dyDescent="0.2">
      <c r="A37" s="27">
        <v>36</v>
      </c>
      <c r="B37" s="28" t="s">
        <v>173</v>
      </c>
      <c r="C37" s="28">
        <v>2</v>
      </c>
      <c r="D37" s="28">
        <v>2</v>
      </c>
      <c r="E37" s="28">
        <v>3</v>
      </c>
      <c r="F37" s="28">
        <v>2.3333333333333335</v>
      </c>
      <c r="G37" s="28">
        <v>33</v>
      </c>
      <c r="H37" s="29">
        <v>43344</v>
      </c>
      <c r="I37" s="30">
        <v>16</v>
      </c>
      <c r="J37" s="29">
        <v>43647</v>
      </c>
      <c r="K37" s="30">
        <v>24</v>
      </c>
      <c r="L37" s="30"/>
      <c r="M37" s="30" t="s">
        <v>222</v>
      </c>
      <c r="N37" s="30" t="s">
        <v>140</v>
      </c>
      <c r="O37" s="30" t="s">
        <v>274</v>
      </c>
      <c r="P37" s="30"/>
      <c r="Q37" s="30"/>
    </row>
    <row r="38" spans="1:18" s="31" customFormat="1" x14ac:dyDescent="0.2">
      <c r="A38" s="27">
        <v>37</v>
      </c>
      <c r="B38" s="28" t="s">
        <v>157</v>
      </c>
      <c r="C38" s="28">
        <v>1</v>
      </c>
      <c r="D38" s="28">
        <v>2</v>
      </c>
      <c r="E38" s="28">
        <v>3</v>
      </c>
      <c r="F38" s="28">
        <v>2</v>
      </c>
      <c r="G38" s="28">
        <v>36</v>
      </c>
      <c r="H38" s="29">
        <v>43344</v>
      </c>
      <c r="I38" s="30">
        <v>8</v>
      </c>
      <c r="J38" s="29">
        <v>43647</v>
      </c>
      <c r="K38" s="30">
        <v>40</v>
      </c>
      <c r="L38" s="30"/>
      <c r="M38" s="30" t="s">
        <v>233</v>
      </c>
      <c r="N38" s="30" t="s">
        <v>140</v>
      </c>
      <c r="O38" s="30" t="s">
        <v>275</v>
      </c>
      <c r="P38" s="30"/>
      <c r="Q38" s="30"/>
    </row>
    <row r="39" spans="1:18" s="31" customFormat="1" x14ac:dyDescent="0.2">
      <c r="A39" s="27">
        <v>38</v>
      </c>
      <c r="B39" s="28" t="s">
        <v>190</v>
      </c>
      <c r="C39" s="28">
        <v>1</v>
      </c>
      <c r="D39" s="28">
        <v>2</v>
      </c>
      <c r="E39" s="28">
        <v>3</v>
      </c>
      <c r="F39" s="28">
        <v>2</v>
      </c>
      <c r="G39" s="28">
        <v>36</v>
      </c>
      <c r="H39" s="29">
        <v>43344</v>
      </c>
      <c r="I39" s="30">
        <v>8</v>
      </c>
      <c r="J39" s="29">
        <v>43647</v>
      </c>
      <c r="K39" s="30">
        <v>80</v>
      </c>
      <c r="L39" s="30"/>
      <c r="M39" s="30" t="s">
        <v>234</v>
      </c>
      <c r="N39" s="30" t="s">
        <v>140</v>
      </c>
      <c r="O39" s="30" t="s">
        <v>276</v>
      </c>
      <c r="P39" s="30"/>
      <c r="Q39" s="30"/>
    </row>
    <row r="40" spans="1:18" s="31" customFormat="1" x14ac:dyDescent="0.2">
      <c r="A40" s="27">
        <v>39</v>
      </c>
      <c r="B40" s="28" t="s">
        <v>158</v>
      </c>
      <c r="C40" s="28">
        <v>2</v>
      </c>
      <c r="D40" s="28">
        <v>1</v>
      </c>
      <c r="E40" s="28">
        <v>2</v>
      </c>
      <c r="F40" s="28">
        <v>1.6666666666666667</v>
      </c>
      <c r="G40" s="28">
        <v>38</v>
      </c>
      <c r="H40" s="29">
        <v>43344</v>
      </c>
      <c r="I40" s="30">
        <v>8</v>
      </c>
      <c r="J40" s="29">
        <v>43647</v>
      </c>
      <c r="K40" s="30">
        <v>40</v>
      </c>
      <c r="L40" s="30"/>
      <c r="M40" s="30" t="s">
        <v>235</v>
      </c>
      <c r="N40" s="30" t="s">
        <v>140</v>
      </c>
      <c r="O40" s="30" t="s">
        <v>277</v>
      </c>
      <c r="P40" s="30"/>
      <c r="Q40" s="30"/>
    </row>
    <row r="41" spans="1:18" s="31" customFormat="1" x14ac:dyDescent="0.2">
      <c r="A41" s="27">
        <v>40</v>
      </c>
      <c r="B41" s="28" t="s">
        <v>156</v>
      </c>
      <c r="C41" s="28">
        <v>1</v>
      </c>
      <c r="D41" s="28">
        <v>2</v>
      </c>
      <c r="E41" s="28">
        <v>2</v>
      </c>
      <c r="F41" s="28">
        <v>1.6666666666666667</v>
      </c>
      <c r="G41" s="28">
        <v>38</v>
      </c>
      <c r="H41" s="29">
        <v>43344</v>
      </c>
      <c r="I41" s="30">
        <v>4</v>
      </c>
      <c r="J41" s="29">
        <v>43647</v>
      </c>
      <c r="K41" s="30">
        <v>36</v>
      </c>
      <c r="L41" s="30"/>
      <c r="M41" s="30" t="s">
        <v>236</v>
      </c>
      <c r="N41" s="30" t="s">
        <v>140</v>
      </c>
      <c r="O41" s="30" t="s">
        <v>251</v>
      </c>
      <c r="P41" s="30"/>
      <c r="Q41" s="30"/>
    </row>
    <row r="42" spans="1:18" s="6" customFormat="1" ht="50.25" customHeight="1" x14ac:dyDescent="0.2">
      <c r="A42" s="22"/>
      <c r="B42" s="23" t="s">
        <v>247</v>
      </c>
      <c r="C42" s="24" t="s">
        <v>145</v>
      </c>
      <c r="D42" s="25" t="s">
        <v>146</v>
      </c>
      <c r="E42" s="25" t="s">
        <v>119</v>
      </c>
      <c r="F42" s="25" t="s">
        <v>121</v>
      </c>
      <c r="G42" s="25" t="s">
        <v>122</v>
      </c>
      <c r="H42" s="25" t="s">
        <v>148</v>
      </c>
      <c r="I42" s="25" t="s">
        <v>201</v>
      </c>
      <c r="J42" s="25" t="s">
        <v>149</v>
      </c>
      <c r="K42" s="25" t="s">
        <v>196</v>
      </c>
      <c r="L42" s="25" t="s">
        <v>197</v>
      </c>
      <c r="M42" s="25" t="s">
        <v>150</v>
      </c>
      <c r="N42" s="25" t="s">
        <v>142</v>
      </c>
      <c r="O42" s="25" t="s">
        <v>260</v>
      </c>
      <c r="P42" s="25" t="s">
        <v>153</v>
      </c>
      <c r="Q42" s="25" t="s">
        <v>144</v>
      </c>
      <c r="R42" s="33" t="s">
        <v>204</v>
      </c>
    </row>
    <row r="44" spans="1:18" x14ac:dyDescent="0.2">
      <c r="A44" s="6" t="s">
        <v>256</v>
      </c>
    </row>
  </sheetData>
  <sortState ref="B2:G41">
    <sortCondition descending="1" ref="F2:F41"/>
  </sortState>
  <pageMargins left="0.70866141732283472" right="0.39370078740157483" top="0.59055118110236227" bottom="0.39370078740157483" header="0.31496062992125984" footer="0.31496062992125984"/>
  <pageSetup paperSize="9" orientation="landscape" r:id="rId1"/>
  <headerFooter>
    <oddHeader>&amp;LVišja strokovna šola Brežice&amp;CZbirnik akcijskega načrta 2018&amp;R&amp;D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8"/>
  <sheetViews>
    <sheetView zoomScaleNormal="100" workbookViewId="0">
      <selection activeCell="H2" sqref="H2"/>
    </sheetView>
  </sheetViews>
  <sheetFormatPr defaultColWidth="9.140625" defaultRowHeight="12" outlineLevelRow="2" x14ac:dyDescent="0.2"/>
  <cols>
    <col min="1" max="1" width="2.42578125" style="6" customWidth="1"/>
    <col min="2" max="2" width="26.140625" style="6" customWidth="1"/>
    <col min="3" max="3" width="0.28515625" style="1" customWidth="1"/>
    <col min="4" max="4" width="0.140625" style="1" customWidth="1"/>
    <col min="5" max="5" width="0.42578125" style="1" customWidth="1"/>
    <col min="6" max="6" width="0.28515625" style="1" customWidth="1"/>
    <col min="7" max="7" width="3.28515625" style="1" customWidth="1"/>
    <col min="8" max="8" width="6.42578125" style="1" customWidth="1"/>
    <col min="9" max="9" width="3.42578125" style="1" customWidth="1"/>
    <col min="10" max="10" width="7.85546875" style="1" customWidth="1"/>
    <col min="11" max="11" width="3.5703125" style="1" customWidth="1"/>
    <col min="12" max="12" width="5.28515625" style="1" customWidth="1"/>
    <col min="13" max="13" width="13.42578125" style="1" customWidth="1"/>
    <col min="14" max="14" width="7.7109375" style="1" customWidth="1"/>
    <col min="15" max="15" width="25.140625" style="1" customWidth="1"/>
    <col min="16" max="16" width="6" style="1" customWidth="1"/>
    <col min="17" max="17" width="19.5703125" style="1" customWidth="1"/>
    <col min="18" max="18" width="4.140625" style="1" customWidth="1"/>
    <col min="19" max="19" width="6.85546875" style="1" customWidth="1"/>
    <col min="20" max="20" width="6.28515625" style="1" customWidth="1"/>
    <col min="21" max="21" width="5.140625" style="1" customWidth="1"/>
    <col min="22" max="22" width="3.5703125" style="1" customWidth="1"/>
    <col min="23" max="23" width="5.7109375" style="1" customWidth="1"/>
    <col min="24" max="24" width="4.28515625" style="1" customWidth="1"/>
    <col min="25" max="25" width="3.42578125" style="1" customWidth="1"/>
    <col min="26" max="26" width="4.42578125" style="1" customWidth="1"/>
    <col min="27" max="16384" width="9.140625" style="1"/>
  </cols>
  <sheetData>
    <row r="1" spans="1:26" x14ac:dyDescent="0.2">
      <c r="A1" s="19" t="s">
        <v>127</v>
      </c>
      <c r="B1" s="20" t="s">
        <v>195</v>
      </c>
      <c r="C1" s="21" t="s">
        <v>136</v>
      </c>
      <c r="D1" s="21" t="s">
        <v>138</v>
      </c>
      <c r="E1" s="21" t="s">
        <v>139</v>
      </c>
      <c r="F1" s="21" t="s">
        <v>137</v>
      </c>
      <c r="G1" s="21" t="s">
        <v>135</v>
      </c>
      <c r="H1" s="21" t="s">
        <v>147</v>
      </c>
      <c r="I1" s="21" t="s">
        <v>199</v>
      </c>
      <c r="J1" s="21" t="s">
        <v>298</v>
      </c>
      <c r="K1" s="21" t="s">
        <v>200</v>
      </c>
      <c r="L1" s="21" t="s">
        <v>124</v>
      </c>
      <c r="M1" s="20" t="s">
        <v>152</v>
      </c>
      <c r="N1" s="21" t="s">
        <v>129</v>
      </c>
      <c r="O1" s="20" t="s">
        <v>238</v>
      </c>
      <c r="P1" s="20" t="s">
        <v>342</v>
      </c>
      <c r="Q1" s="20" t="s">
        <v>154</v>
      </c>
      <c r="T1" s="1" t="s">
        <v>202</v>
      </c>
      <c r="U1" s="1" t="s">
        <v>278</v>
      </c>
      <c r="W1" s="1" t="s">
        <v>203</v>
      </c>
      <c r="Z1" s="1" t="s">
        <v>279</v>
      </c>
    </row>
    <row r="2" spans="1:26" s="31" customFormat="1" x14ac:dyDescent="0.2">
      <c r="A2" s="27">
        <v>1</v>
      </c>
      <c r="B2" s="28" t="s">
        <v>175</v>
      </c>
      <c r="C2" s="28">
        <v>5</v>
      </c>
      <c r="D2" s="28">
        <v>5</v>
      </c>
      <c r="E2" s="28">
        <v>5</v>
      </c>
      <c r="F2" s="28">
        <v>5</v>
      </c>
      <c r="G2" s="28">
        <v>1</v>
      </c>
      <c r="H2" s="29">
        <v>43191</v>
      </c>
      <c r="I2" s="30">
        <v>4</v>
      </c>
      <c r="J2" s="29">
        <v>43252</v>
      </c>
      <c r="K2" s="30">
        <v>8</v>
      </c>
      <c r="L2" s="30">
        <v>0</v>
      </c>
      <c r="M2" s="30" t="s">
        <v>205</v>
      </c>
      <c r="N2" s="30" t="s">
        <v>140</v>
      </c>
      <c r="O2" s="30" t="s">
        <v>239</v>
      </c>
      <c r="P2" s="29">
        <f>+(H2+J2)/2</f>
        <v>43221.5</v>
      </c>
      <c r="Q2" s="30"/>
      <c r="T2" s="29">
        <v>43191</v>
      </c>
      <c r="U2" s="30">
        <v>4</v>
      </c>
      <c r="V2" s="29"/>
      <c r="W2" s="26">
        <v>43191</v>
      </c>
      <c r="X2" s="14"/>
      <c r="Y2" s="1">
        <v>40</v>
      </c>
      <c r="Z2" s="31">
        <v>40</v>
      </c>
    </row>
    <row r="3" spans="1:26" x14ac:dyDescent="0.2">
      <c r="A3" s="6">
        <v>2</v>
      </c>
      <c r="B3" s="15" t="s">
        <v>194</v>
      </c>
      <c r="C3" s="15">
        <v>5</v>
      </c>
      <c r="D3" s="15">
        <v>5</v>
      </c>
      <c r="E3" s="15">
        <v>5</v>
      </c>
      <c r="F3" s="15">
        <v>5</v>
      </c>
      <c r="G3" s="15">
        <v>1</v>
      </c>
      <c r="H3" s="26">
        <v>43191</v>
      </c>
      <c r="I3" s="14">
        <v>8</v>
      </c>
      <c r="J3" s="26">
        <v>43221</v>
      </c>
      <c r="K3" s="14">
        <v>40</v>
      </c>
      <c r="L3" s="14"/>
      <c r="M3" s="14" t="s">
        <v>206</v>
      </c>
      <c r="N3" s="14" t="s">
        <v>134</v>
      </c>
      <c r="O3" s="14" t="s">
        <v>237</v>
      </c>
      <c r="P3" s="29">
        <f t="shared" ref="P3:P41" si="0">+(H3+J3)/2</f>
        <v>43206</v>
      </c>
      <c r="Q3" s="14"/>
      <c r="R3" s="1">
        <v>40</v>
      </c>
      <c r="T3" s="26">
        <v>43191</v>
      </c>
      <c r="U3" s="14"/>
      <c r="V3" s="14"/>
      <c r="W3" s="26">
        <v>43221</v>
      </c>
      <c r="X3" s="14"/>
      <c r="Y3" s="1">
        <v>4</v>
      </c>
      <c r="Z3" s="31">
        <v>4</v>
      </c>
    </row>
    <row r="4" spans="1:26" s="31" customFormat="1" x14ac:dyDescent="0.2">
      <c r="A4" s="27">
        <v>3</v>
      </c>
      <c r="B4" s="28" t="s">
        <v>169</v>
      </c>
      <c r="C4" s="28">
        <v>4</v>
      </c>
      <c r="D4" s="28">
        <v>5</v>
      </c>
      <c r="E4" s="28">
        <v>5</v>
      </c>
      <c r="F4" s="28">
        <v>4.666666666666667</v>
      </c>
      <c r="G4" s="28">
        <v>2</v>
      </c>
      <c r="H4" s="29">
        <v>43191</v>
      </c>
      <c r="I4" s="30">
        <v>4</v>
      </c>
      <c r="J4" s="29">
        <v>43435</v>
      </c>
      <c r="K4" s="30">
        <v>24</v>
      </c>
      <c r="L4" s="30"/>
      <c r="M4" s="30" t="s">
        <v>207</v>
      </c>
      <c r="N4" s="30" t="s">
        <v>140</v>
      </c>
      <c r="O4" s="30" t="s">
        <v>350</v>
      </c>
      <c r="P4" s="29">
        <f t="shared" si="0"/>
        <v>43313</v>
      </c>
      <c r="Q4" s="30"/>
      <c r="T4" s="29">
        <v>43191</v>
      </c>
      <c r="U4" s="30">
        <v>4</v>
      </c>
      <c r="V4" s="29"/>
      <c r="W4" s="29">
        <v>43221</v>
      </c>
      <c r="X4" s="30">
        <v>16</v>
      </c>
      <c r="Z4" s="31">
        <v>16</v>
      </c>
    </row>
    <row r="5" spans="1:26" x14ac:dyDescent="0.2">
      <c r="A5" s="6">
        <v>4</v>
      </c>
      <c r="B5" s="15" t="s">
        <v>184</v>
      </c>
      <c r="C5" s="15">
        <v>4</v>
      </c>
      <c r="D5" s="15">
        <v>5</v>
      </c>
      <c r="E5" s="15">
        <v>5</v>
      </c>
      <c r="F5" s="15">
        <v>4.666666666666667</v>
      </c>
      <c r="G5" s="15">
        <v>2</v>
      </c>
      <c r="H5" s="26">
        <v>43221</v>
      </c>
      <c r="I5" s="14">
        <v>2</v>
      </c>
      <c r="J5" s="26">
        <v>43252</v>
      </c>
      <c r="K5" s="14">
        <v>16</v>
      </c>
      <c r="L5" s="14"/>
      <c r="M5" s="14" t="s">
        <v>208</v>
      </c>
      <c r="N5" s="14" t="s">
        <v>134</v>
      </c>
      <c r="O5" s="14" t="s">
        <v>237</v>
      </c>
      <c r="P5" s="29">
        <f t="shared" si="0"/>
        <v>43236.5</v>
      </c>
      <c r="Q5" s="14"/>
      <c r="R5" s="1">
        <v>4</v>
      </c>
      <c r="T5" s="29">
        <v>43191</v>
      </c>
      <c r="U5" s="30">
        <v>16</v>
      </c>
      <c r="V5" s="14"/>
      <c r="W5" s="29">
        <v>43252</v>
      </c>
      <c r="X5" s="30">
        <v>8</v>
      </c>
      <c r="Y5" s="31"/>
      <c r="Z5" s="31">
        <v>8</v>
      </c>
    </row>
    <row r="6" spans="1:26" s="31" customFormat="1" x14ac:dyDescent="0.2">
      <c r="A6" s="27">
        <v>5</v>
      </c>
      <c r="B6" s="28" t="s">
        <v>155</v>
      </c>
      <c r="C6" s="28">
        <v>5</v>
      </c>
      <c r="D6" s="28">
        <v>3</v>
      </c>
      <c r="E6" s="28">
        <v>5</v>
      </c>
      <c r="F6" s="28">
        <v>4.333333333333333</v>
      </c>
      <c r="G6" s="28">
        <v>4</v>
      </c>
      <c r="H6" s="29">
        <v>43191</v>
      </c>
      <c r="I6" s="30">
        <v>16</v>
      </c>
      <c r="J6" s="29">
        <v>43374</v>
      </c>
      <c r="K6" s="30">
        <v>80</v>
      </c>
      <c r="L6" s="30"/>
      <c r="M6" s="30" t="s">
        <v>209</v>
      </c>
      <c r="N6" s="30" t="s">
        <v>140</v>
      </c>
      <c r="O6" s="30" t="s">
        <v>241</v>
      </c>
      <c r="P6" s="29">
        <f t="shared" si="0"/>
        <v>43282.5</v>
      </c>
      <c r="Q6" s="30"/>
      <c r="T6" s="29">
        <v>43221</v>
      </c>
      <c r="U6" s="30">
        <v>4</v>
      </c>
      <c r="V6" s="29"/>
      <c r="W6" s="26">
        <v>43252</v>
      </c>
      <c r="X6" s="14"/>
      <c r="Y6" s="1">
        <v>4</v>
      </c>
      <c r="Z6" s="31">
        <v>4</v>
      </c>
    </row>
    <row r="7" spans="1:26" s="31" customFormat="1" x14ac:dyDescent="0.2">
      <c r="A7" s="27">
        <v>6</v>
      </c>
      <c r="B7" s="28" t="s">
        <v>165</v>
      </c>
      <c r="C7" s="28">
        <v>5</v>
      </c>
      <c r="D7" s="28">
        <v>2</v>
      </c>
      <c r="E7" s="28">
        <v>5</v>
      </c>
      <c r="F7" s="28">
        <v>4</v>
      </c>
      <c r="G7" s="28">
        <v>5</v>
      </c>
      <c r="H7" s="32">
        <v>43221</v>
      </c>
      <c r="I7" s="30">
        <v>4</v>
      </c>
      <c r="J7" s="29">
        <v>43344</v>
      </c>
      <c r="K7" s="30">
        <v>4</v>
      </c>
      <c r="L7" s="30"/>
      <c r="M7" s="30" t="s">
        <v>210</v>
      </c>
      <c r="N7" s="30" t="s">
        <v>140</v>
      </c>
      <c r="O7" s="30" t="s">
        <v>242</v>
      </c>
      <c r="P7" s="29">
        <f t="shared" si="0"/>
        <v>43282.5</v>
      </c>
      <c r="Q7" s="30"/>
      <c r="T7" s="34">
        <v>43221</v>
      </c>
      <c r="U7" s="30">
        <v>16</v>
      </c>
      <c r="V7" s="29"/>
      <c r="W7" s="26">
        <v>43282</v>
      </c>
      <c r="X7" s="14"/>
      <c r="Y7" s="1">
        <v>4</v>
      </c>
      <c r="Z7" s="31">
        <v>4</v>
      </c>
    </row>
    <row r="8" spans="1:26" x14ac:dyDescent="0.2">
      <c r="A8" s="6">
        <v>7</v>
      </c>
      <c r="B8" s="15" t="s">
        <v>179</v>
      </c>
      <c r="C8" s="15">
        <v>5</v>
      </c>
      <c r="D8" s="15">
        <v>3</v>
      </c>
      <c r="E8" s="15">
        <v>4</v>
      </c>
      <c r="F8" s="15">
        <v>4</v>
      </c>
      <c r="G8" s="15">
        <v>5</v>
      </c>
      <c r="H8" s="26">
        <v>43221</v>
      </c>
      <c r="I8" s="14">
        <v>4</v>
      </c>
      <c r="J8" s="26">
        <v>43374</v>
      </c>
      <c r="K8" s="14">
        <v>24</v>
      </c>
      <c r="L8" s="14">
        <v>200</v>
      </c>
      <c r="M8" s="14" t="s">
        <v>211</v>
      </c>
      <c r="N8" s="14" t="s">
        <v>134</v>
      </c>
      <c r="O8" s="14" t="s">
        <v>243</v>
      </c>
      <c r="P8" s="29">
        <f t="shared" si="0"/>
        <v>43297.5</v>
      </c>
      <c r="Q8" s="14"/>
      <c r="R8" s="1">
        <v>8</v>
      </c>
      <c r="T8" s="29">
        <v>43221</v>
      </c>
      <c r="U8" s="30">
        <v>8</v>
      </c>
      <c r="V8" s="14"/>
      <c r="W8" s="26">
        <v>43313</v>
      </c>
      <c r="X8" s="14"/>
      <c r="Y8" s="1">
        <v>2</v>
      </c>
      <c r="Z8" s="31">
        <v>2</v>
      </c>
    </row>
    <row r="9" spans="1:26" s="52" customFormat="1" x14ac:dyDescent="0.2">
      <c r="A9" s="48">
        <v>8</v>
      </c>
      <c r="B9" s="49" t="s">
        <v>182</v>
      </c>
      <c r="C9" s="49">
        <v>4</v>
      </c>
      <c r="D9" s="49">
        <v>3</v>
      </c>
      <c r="E9" s="49">
        <v>5</v>
      </c>
      <c r="F9" s="49">
        <v>4</v>
      </c>
      <c r="G9" s="49">
        <v>5</v>
      </c>
      <c r="H9" s="50">
        <v>43282</v>
      </c>
      <c r="I9" s="51">
        <v>4</v>
      </c>
      <c r="J9" s="50">
        <v>43313</v>
      </c>
      <c r="K9" s="51">
        <v>8</v>
      </c>
      <c r="L9" s="51"/>
      <c r="M9" s="51" t="s">
        <v>210</v>
      </c>
      <c r="N9" s="51" t="s">
        <v>198</v>
      </c>
      <c r="O9" s="51" t="s">
        <v>244</v>
      </c>
      <c r="P9" s="29">
        <f t="shared" si="0"/>
        <v>43297.5</v>
      </c>
      <c r="Q9" s="51" t="s">
        <v>313</v>
      </c>
      <c r="R9" s="52">
        <v>2</v>
      </c>
      <c r="T9" s="50">
        <v>43221</v>
      </c>
      <c r="U9" s="51">
        <v>8</v>
      </c>
      <c r="V9" s="51"/>
      <c r="W9" s="50">
        <v>43344</v>
      </c>
      <c r="X9" s="51">
        <v>4</v>
      </c>
      <c r="Z9" s="52">
        <v>4</v>
      </c>
    </row>
    <row r="10" spans="1:26" x14ac:dyDescent="0.2">
      <c r="A10" s="6">
        <v>9</v>
      </c>
      <c r="B10" s="15" t="s">
        <v>188</v>
      </c>
      <c r="C10" s="15">
        <v>4</v>
      </c>
      <c r="D10" s="15">
        <v>3</v>
      </c>
      <c r="E10" s="15">
        <v>5</v>
      </c>
      <c r="F10" s="15">
        <v>4</v>
      </c>
      <c r="G10" s="15">
        <v>5</v>
      </c>
      <c r="H10" s="26">
        <v>43221</v>
      </c>
      <c r="I10" s="14">
        <v>2</v>
      </c>
      <c r="J10" s="26">
        <v>43252</v>
      </c>
      <c r="K10" s="14">
        <v>4</v>
      </c>
      <c r="L10" s="14"/>
      <c r="M10" s="14" t="s">
        <v>208</v>
      </c>
      <c r="N10" s="14" t="s">
        <v>134</v>
      </c>
      <c r="O10" s="14" t="s">
        <v>245</v>
      </c>
      <c r="P10" s="29">
        <f t="shared" si="0"/>
        <v>43236.5</v>
      </c>
      <c r="Q10" s="14"/>
      <c r="R10" s="1">
        <v>4</v>
      </c>
      <c r="T10" s="29">
        <v>43221</v>
      </c>
      <c r="U10" s="30">
        <v>4</v>
      </c>
      <c r="V10" s="14"/>
      <c r="W10" s="26">
        <v>43344</v>
      </c>
      <c r="X10" s="14"/>
      <c r="Y10" s="1">
        <v>2</v>
      </c>
      <c r="Z10" s="31">
        <v>2</v>
      </c>
    </row>
    <row r="11" spans="1:26" x14ac:dyDescent="0.2">
      <c r="A11" s="6">
        <v>10</v>
      </c>
      <c r="B11" s="15" t="s">
        <v>161</v>
      </c>
      <c r="C11" s="15">
        <v>5</v>
      </c>
      <c r="D11" s="15">
        <v>1</v>
      </c>
      <c r="E11" s="15">
        <v>5</v>
      </c>
      <c r="F11" s="15">
        <v>3.6666666666666665</v>
      </c>
      <c r="G11" s="15">
        <v>9</v>
      </c>
      <c r="H11" s="26">
        <v>43252</v>
      </c>
      <c r="I11" s="14">
        <v>4</v>
      </c>
      <c r="J11" s="26">
        <v>43405</v>
      </c>
      <c r="K11" s="14">
        <v>36</v>
      </c>
      <c r="L11" s="14">
        <v>200</v>
      </c>
      <c r="M11" s="14" t="s">
        <v>212</v>
      </c>
      <c r="N11" s="14" t="s">
        <v>134</v>
      </c>
      <c r="O11" s="14" t="s">
        <v>246</v>
      </c>
      <c r="P11" s="29">
        <f t="shared" si="0"/>
        <v>43328.5</v>
      </c>
      <c r="Q11" s="14"/>
      <c r="R11" s="1">
        <v>40</v>
      </c>
      <c r="T11" s="29">
        <v>43221</v>
      </c>
      <c r="U11" s="30">
        <v>4</v>
      </c>
      <c r="V11" s="14"/>
      <c r="W11" s="29">
        <v>43374</v>
      </c>
      <c r="X11" s="30">
        <v>80</v>
      </c>
      <c r="Y11" s="31"/>
      <c r="Z11" s="31">
        <v>80</v>
      </c>
    </row>
    <row r="12" spans="1:26" s="31" customFormat="1" x14ac:dyDescent="0.2">
      <c r="A12" s="27">
        <v>11</v>
      </c>
      <c r="B12" s="28" t="s">
        <v>164</v>
      </c>
      <c r="C12" s="28">
        <v>3</v>
      </c>
      <c r="D12" s="28">
        <v>3</v>
      </c>
      <c r="E12" s="28">
        <v>5</v>
      </c>
      <c r="F12" s="28">
        <v>3.6666666666666665</v>
      </c>
      <c r="G12" s="28">
        <v>9</v>
      </c>
      <c r="H12" s="29">
        <v>43221</v>
      </c>
      <c r="I12" s="30">
        <v>16</v>
      </c>
      <c r="J12" s="29">
        <v>43497</v>
      </c>
      <c r="K12" s="30">
        <v>4</v>
      </c>
      <c r="L12" s="30"/>
      <c r="M12" s="30" t="s">
        <v>213</v>
      </c>
      <c r="N12" s="30" t="s">
        <v>140</v>
      </c>
      <c r="O12" s="30" t="s">
        <v>252</v>
      </c>
      <c r="P12" s="29">
        <f t="shared" si="0"/>
        <v>43359</v>
      </c>
      <c r="Q12" s="30"/>
      <c r="T12" s="29">
        <v>43252</v>
      </c>
      <c r="U12" s="30">
        <v>8</v>
      </c>
      <c r="V12" s="29"/>
      <c r="W12" s="26">
        <v>43374</v>
      </c>
      <c r="X12" s="14"/>
      <c r="Y12" s="1">
        <v>8</v>
      </c>
      <c r="Z12" s="31">
        <v>8</v>
      </c>
    </row>
    <row r="13" spans="1:26" s="31" customFormat="1" x14ac:dyDescent="0.2">
      <c r="A13" s="27">
        <v>12</v>
      </c>
      <c r="B13" s="28" t="s">
        <v>72</v>
      </c>
      <c r="C13" s="28">
        <v>2</v>
      </c>
      <c r="D13" s="28">
        <v>4</v>
      </c>
      <c r="E13" s="28">
        <v>5</v>
      </c>
      <c r="F13" s="28">
        <v>3.6666666666666665</v>
      </c>
      <c r="G13" s="28">
        <v>9</v>
      </c>
      <c r="H13" s="29">
        <v>43221</v>
      </c>
      <c r="I13" s="30">
        <v>8</v>
      </c>
      <c r="J13" s="29">
        <v>43617</v>
      </c>
      <c r="K13" s="30">
        <v>40</v>
      </c>
      <c r="L13" s="30"/>
      <c r="M13" s="30" t="s">
        <v>214</v>
      </c>
      <c r="N13" s="30" t="s">
        <v>140</v>
      </c>
      <c r="O13" s="30" t="s">
        <v>350</v>
      </c>
      <c r="P13" s="29">
        <f t="shared" si="0"/>
        <v>43419</v>
      </c>
      <c r="Q13" s="30"/>
      <c r="T13" s="29">
        <v>43252</v>
      </c>
      <c r="U13" s="30">
        <v>4</v>
      </c>
      <c r="V13" s="29"/>
      <c r="W13" s="29">
        <v>43374</v>
      </c>
      <c r="X13" s="30">
        <v>24</v>
      </c>
      <c r="Z13" s="31">
        <v>24</v>
      </c>
    </row>
    <row r="14" spans="1:26" x14ac:dyDescent="0.2">
      <c r="A14" s="6">
        <v>13</v>
      </c>
      <c r="B14" s="15" t="s">
        <v>174</v>
      </c>
      <c r="C14" s="15">
        <v>5</v>
      </c>
      <c r="D14" s="15">
        <v>2</v>
      </c>
      <c r="E14" s="15">
        <v>4</v>
      </c>
      <c r="F14" s="15">
        <v>3.6666666666666665</v>
      </c>
      <c r="G14" s="15">
        <v>9</v>
      </c>
      <c r="H14" s="26">
        <v>43252</v>
      </c>
      <c r="I14" s="14">
        <v>2</v>
      </c>
      <c r="J14" s="26">
        <v>43282</v>
      </c>
      <c r="K14" s="14">
        <v>8</v>
      </c>
      <c r="L14" s="14"/>
      <c r="M14" s="14" t="s">
        <v>215</v>
      </c>
      <c r="N14" s="14" t="s">
        <v>134</v>
      </c>
      <c r="O14" s="14" t="s">
        <v>351</v>
      </c>
      <c r="P14" s="29">
        <f t="shared" si="0"/>
        <v>43267</v>
      </c>
      <c r="Q14" s="14"/>
      <c r="R14" s="1">
        <v>4</v>
      </c>
      <c r="T14" s="29">
        <v>43252</v>
      </c>
      <c r="U14" s="30">
        <v>4</v>
      </c>
      <c r="V14" s="26"/>
      <c r="W14" s="26">
        <v>43374</v>
      </c>
      <c r="X14" s="14"/>
      <c r="Y14" s="1">
        <v>4</v>
      </c>
      <c r="Z14" s="31">
        <v>4</v>
      </c>
    </row>
    <row r="15" spans="1:26" s="31" customFormat="1" x14ac:dyDescent="0.2">
      <c r="A15" s="27">
        <v>14</v>
      </c>
      <c r="B15" s="28" t="s">
        <v>176</v>
      </c>
      <c r="C15" s="28">
        <v>1</v>
      </c>
      <c r="D15" s="28">
        <v>5</v>
      </c>
      <c r="E15" s="28">
        <v>5</v>
      </c>
      <c r="F15" s="28">
        <v>3.6666666666666665</v>
      </c>
      <c r="G15" s="28">
        <v>9</v>
      </c>
      <c r="H15" s="29">
        <v>43221</v>
      </c>
      <c r="I15" s="30">
        <v>8</v>
      </c>
      <c r="J15" s="29">
        <v>43617</v>
      </c>
      <c r="K15" s="30">
        <v>80</v>
      </c>
      <c r="L15" s="30">
        <v>200</v>
      </c>
      <c r="M15" s="30" t="s">
        <v>216</v>
      </c>
      <c r="N15" s="30" t="s">
        <v>140</v>
      </c>
      <c r="O15" s="30" t="s">
        <v>253</v>
      </c>
      <c r="P15" s="29">
        <f t="shared" si="0"/>
        <v>43419</v>
      </c>
      <c r="Q15" s="30"/>
      <c r="T15" s="29">
        <v>43252</v>
      </c>
      <c r="U15" s="30">
        <v>8</v>
      </c>
      <c r="V15" s="29"/>
      <c r="W15" s="26">
        <v>43374</v>
      </c>
      <c r="X15" s="14"/>
      <c r="Y15" s="1">
        <v>2</v>
      </c>
      <c r="Z15" s="31">
        <v>2</v>
      </c>
    </row>
    <row r="16" spans="1:26" s="31" customFormat="1" x14ac:dyDescent="0.2">
      <c r="A16" s="27">
        <v>15</v>
      </c>
      <c r="B16" s="28" t="s">
        <v>181</v>
      </c>
      <c r="C16" s="28">
        <v>5</v>
      </c>
      <c r="D16" s="28">
        <v>2</v>
      </c>
      <c r="E16" s="28">
        <v>4</v>
      </c>
      <c r="F16" s="28">
        <v>3.6666666666666665</v>
      </c>
      <c r="G16" s="28">
        <v>9</v>
      </c>
      <c r="H16" s="29">
        <v>43221</v>
      </c>
      <c r="I16" s="30">
        <v>4</v>
      </c>
      <c r="J16" s="29">
        <v>43617</v>
      </c>
      <c r="K16" s="30">
        <v>24</v>
      </c>
      <c r="L16" s="30"/>
      <c r="M16" s="30" t="s">
        <v>217</v>
      </c>
      <c r="N16" s="30" t="s">
        <v>140</v>
      </c>
      <c r="O16" s="30" t="s">
        <v>352</v>
      </c>
      <c r="P16" s="29">
        <f t="shared" si="0"/>
        <v>43419</v>
      </c>
      <c r="Q16" s="30"/>
      <c r="T16" s="29">
        <v>43252</v>
      </c>
      <c r="U16" s="30">
        <v>4</v>
      </c>
      <c r="V16" s="29"/>
      <c r="W16" s="29">
        <v>43374</v>
      </c>
      <c r="X16" s="30">
        <v>24</v>
      </c>
      <c r="Z16" s="31">
        <v>24</v>
      </c>
    </row>
    <row r="17" spans="1:26" x14ac:dyDescent="0.2">
      <c r="A17" s="6">
        <v>16</v>
      </c>
      <c r="B17" s="15" t="s">
        <v>183</v>
      </c>
      <c r="C17" s="15">
        <v>3</v>
      </c>
      <c r="D17" s="15">
        <v>3</v>
      </c>
      <c r="E17" s="15">
        <v>5</v>
      </c>
      <c r="F17" s="15">
        <v>3.6666666666666665</v>
      </c>
      <c r="G17" s="15">
        <v>9</v>
      </c>
      <c r="H17" s="26">
        <v>43282</v>
      </c>
      <c r="I17" s="14">
        <v>2</v>
      </c>
      <c r="J17" s="26">
        <v>43405</v>
      </c>
      <c r="K17" s="14">
        <v>16</v>
      </c>
      <c r="L17" s="14"/>
      <c r="M17" s="14" t="s">
        <v>218</v>
      </c>
      <c r="N17" s="14" t="s">
        <v>134</v>
      </c>
      <c r="O17" s="14" t="s">
        <v>255</v>
      </c>
      <c r="P17" s="29">
        <f t="shared" si="0"/>
        <v>43343.5</v>
      </c>
      <c r="Q17" s="14"/>
      <c r="R17" s="1">
        <v>36</v>
      </c>
      <c r="T17" s="29">
        <v>43282</v>
      </c>
      <c r="U17" s="30">
        <v>36</v>
      </c>
      <c r="V17" s="14"/>
      <c r="W17" s="26">
        <v>43374</v>
      </c>
      <c r="X17" s="14"/>
      <c r="Y17" s="1">
        <v>4</v>
      </c>
      <c r="Z17" s="31">
        <v>4</v>
      </c>
    </row>
    <row r="18" spans="1:26" x14ac:dyDescent="0.2">
      <c r="A18" s="6">
        <v>17</v>
      </c>
      <c r="B18" s="15" t="s">
        <v>185</v>
      </c>
      <c r="C18" s="15">
        <v>2</v>
      </c>
      <c r="D18" s="15">
        <v>4</v>
      </c>
      <c r="E18" s="15">
        <v>5</v>
      </c>
      <c r="F18" s="15">
        <v>3.6666666666666665</v>
      </c>
      <c r="G18" s="15">
        <v>9</v>
      </c>
      <c r="H18" s="26">
        <v>43466</v>
      </c>
      <c r="I18" s="14">
        <v>8</v>
      </c>
      <c r="J18" s="26">
        <v>43647</v>
      </c>
      <c r="K18" s="14">
        <v>40</v>
      </c>
      <c r="L18" s="14">
        <v>200</v>
      </c>
      <c r="M18" s="14" t="s">
        <v>219</v>
      </c>
      <c r="N18" s="14" t="s">
        <v>134</v>
      </c>
      <c r="O18" s="14" t="s">
        <v>237</v>
      </c>
      <c r="P18" s="29">
        <f t="shared" si="0"/>
        <v>43556.5</v>
      </c>
      <c r="Q18" s="14"/>
      <c r="R18" s="1">
        <v>40</v>
      </c>
      <c r="T18" s="29">
        <v>43344</v>
      </c>
      <c r="U18" s="30">
        <v>16</v>
      </c>
      <c r="V18" s="14"/>
      <c r="W18" s="26">
        <v>43405</v>
      </c>
      <c r="X18" s="14"/>
      <c r="Y18" s="1">
        <v>40</v>
      </c>
      <c r="Z18" s="31">
        <v>40</v>
      </c>
    </row>
    <row r="19" spans="1:26" s="31" customFormat="1" x14ac:dyDescent="0.2">
      <c r="A19" s="27">
        <v>18</v>
      </c>
      <c r="B19" s="28" t="s">
        <v>186</v>
      </c>
      <c r="C19" s="28">
        <v>4</v>
      </c>
      <c r="D19" s="28">
        <v>2</v>
      </c>
      <c r="E19" s="28">
        <v>5</v>
      </c>
      <c r="F19" s="28">
        <v>3.6666666666666665</v>
      </c>
      <c r="G19" s="28">
        <v>9</v>
      </c>
      <c r="H19" s="29">
        <v>43221</v>
      </c>
      <c r="I19" s="30">
        <v>4</v>
      </c>
      <c r="J19" s="29">
        <v>43221</v>
      </c>
      <c r="K19" s="30">
        <v>16</v>
      </c>
      <c r="L19" s="30"/>
      <c r="M19" s="30" t="s">
        <v>220</v>
      </c>
      <c r="N19" s="30" t="s">
        <v>140</v>
      </c>
      <c r="O19" s="30" t="s">
        <v>257</v>
      </c>
      <c r="P19" s="29">
        <f t="shared" si="0"/>
        <v>43221</v>
      </c>
      <c r="Q19" s="30"/>
      <c r="T19" s="29">
        <v>43344</v>
      </c>
      <c r="U19" s="30">
        <v>16</v>
      </c>
      <c r="V19" s="29"/>
      <c r="W19" s="26">
        <v>43405</v>
      </c>
      <c r="X19" s="14"/>
      <c r="Y19" s="1">
        <v>36</v>
      </c>
      <c r="Z19" s="31">
        <v>36</v>
      </c>
    </row>
    <row r="20" spans="1:26" x14ac:dyDescent="0.2">
      <c r="A20" s="6">
        <v>19</v>
      </c>
      <c r="B20" s="15" t="s">
        <v>193</v>
      </c>
      <c r="C20" s="15">
        <v>5</v>
      </c>
      <c r="D20" s="15">
        <v>2</v>
      </c>
      <c r="E20" s="15">
        <v>4</v>
      </c>
      <c r="F20" s="15">
        <v>3.6666666666666665</v>
      </c>
      <c r="G20" s="15">
        <v>9</v>
      </c>
      <c r="H20" s="26">
        <v>43282</v>
      </c>
      <c r="I20" s="14">
        <v>2</v>
      </c>
      <c r="J20" s="26">
        <v>43435</v>
      </c>
      <c r="K20" s="14">
        <v>4</v>
      </c>
      <c r="L20" s="14"/>
      <c r="M20" s="14" t="s">
        <v>221</v>
      </c>
      <c r="N20" s="14" t="s">
        <v>134</v>
      </c>
      <c r="O20" s="14" t="s">
        <v>258</v>
      </c>
      <c r="P20" s="29">
        <f t="shared" si="0"/>
        <v>43358.5</v>
      </c>
      <c r="Q20" s="14"/>
      <c r="R20" s="1">
        <v>4</v>
      </c>
      <c r="T20" s="29">
        <v>43344</v>
      </c>
      <c r="U20" s="30">
        <v>8</v>
      </c>
      <c r="V20" s="14"/>
      <c r="W20" s="29">
        <v>43435</v>
      </c>
      <c r="X20" s="30">
        <v>24</v>
      </c>
      <c r="Y20" s="31"/>
      <c r="Z20" s="31">
        <v>24</v>
      </c>
    </row>
    <row r="21" spans="1:26" s="31" customFormat="1" x14ac:dyDescent="0.2">
      <c r="A21" s="27">
        <v>20</v>
      </c>
      <c r="B21" s="28" t="s">
        <v>159</v>
      </c>
      <c r="C21" s="28">
        <v>1</v>
      </c>
      <c r="D21" s="28">
        <v>4</v>
      </c>
      <c r="E21" s="28">
        <v>5</v>
      </c>
      <c r="F21" s="28">
        <v>3.3333333333333335</v>
      </c>
      <c r="G21" s="28">
        <v>19</v>
      </c>
      <c r="H21" s="29">
        <v>43252</v>
      </c>
      <c r="I21" s="30">
        <v>8</v>
      </c>
      <c r="J21" s="29">
        <v>43374</v>
      </c>
      <c r="K21" s="30">
        <v>24</v>
      </c>
      <c r="L21" s="30"/>
      <c r="M21" s="30" t="s">
        <v>216</v>
      </c>
      <c r="N21" s="30" t="s">
        <v>140</v>
      </c>
      <c r="O21" s="30" t="s">
        <v>259</v>
      </c>
      <c r="P21" s="29">
        <f t="shared" si="0"/>
        <v>43313</v>
      </c>
      <c r="Q21" s="30"/>
      <c r="T21" s="29">
        <v>43344</v>
      </c>
      <c r="U21" s="30">
        <v>8</v>
      </c>
      <c r="V21" s="29"/>
      <c r="W21" s="26">
        <v>43435</v>
      </c>
      <c r="X21" s="14"/>
      <c r="Y21" s="1">
        <v>4</v>
      </c>
      <c r="Z21" s="31">
        <v>4</v>
      </c>
    </row>
    <row r="22" spans="1:26" s="52" customFormat="1" x14ac:dyDescent="0.2">
      <c r="A22" s="48">
        <v>21</v>
      </c>
      <c r="B22" s="49" t="s">
        <v>163</v>
      </c>
      <c r="C22" s="49">
        <v>4</v>
      </c>
      <c r="D22" s="49">
        <v>2</v>
      </c>
      <c r="E22" s="49">
        <v>4</v>
      </c>
      <c r="F22" s="49">
        <v>3.3333333333333335</v>
      </c>
      <c r="G22" s="49">
        <v>19</v>
      </c>
      <c r="H22" s="50">
        <v>43374</v>
      </c>
      <c r="I22" s="51">
        <v>4</v>
      </c>
      <c r="J22" s="50">
        <v>43344</v>
      </c>
      <c r="K22" s="51">
        <v>8</v>
      </c>
      <c r="L22" s="51"/>
      <c r="M22" s="51" t="s">
        <v>224</v>
      </c>
      <c r="N22" s="51" t="s">
        <v>198</v>
      </c>
      <c r="O22" s="51" t="s">
        <v>244</v>
      </c>
      <c r="P22" s="29">
        <f t="shared" si="0"/>
        <v>43359</v>
      </c>
      <c r="Q22" s="51" t="s">
        <v>322</v>
      </c>
      <c r="R22" s="52">
        <v>2</v>
      </c>
      <c r="T22" s="50">
        <v>43344</v>
      </c>
      <c r="U22" s="51">
        <v>8</v>
      </c>
      <c r="V22" s="51"/>
      <c r="W22" s="50">
        <v>43435</v>
      </c>
      <c r="X22" s="51">
        <v>36</v>
      </c>
      <c r="Z22" s="52">
        <v>36</v>
      </c>
    </row>
    <row r="23" spans="1:26" s="31" customFormat="1" x14ac:dyDescent="0.2">
      <c r="A23" s="27">
        <v>22</v>
      </c>
      <c r="B23" s="28" t="s">
        <v>168</v>
      </c>
      <c r="C23" s="28">
        <v>5</v>
      </c>
      <c r="D23" s="28">
        <v>2</v>
      </c>
      <c r="E23" s="28">
        <v>3</v>
      </c>
      <c r="F23" s="28">
        <v>3.3333333333333335</v>
      </c>
      <c r="G23" s="28">
        <v>19</v>
      </c>
      <c r="H23" s="29">
        <v>43252</v>
      </c>
      <c r="I23" s="30">
        <v>4</v>
      </c>
      <c r="J23" s="29">
        <v>43739</v>
      </c>
      <c r="K23" s="30">
        <v>16</v>
      </c>
      <c r="L23" s="30"/>
      <c r="M23" s="30" t="s">
        <v>214</v>
      </c>
      <c r="N23" s="30" t="s">
        <v>140</v>
      </c>
      <c r="O23" s="30" t="s">
        <v>261</v>
      </c>
      <c r="P23" s="29">
        <f t="shared" si="0"/>
        <v>43495.5</v>
      </c>
      <c r="Q23" s="30"/>
      <c r="T23" s="29">
        <v>43344</v>
      </c>
      <c r="U23" s="30">
        <v>4</v>
      </c>
      <c r="V23" s="29"/>
      <c r="W23" s="29">
        <v>43435</v>
      </c>
      <c r="X23" s="30">
        <v>36</v>
      </c>
      <c r="Z23" s="31">
        <v>36</v>
      </c>
    </row>
    <row r="24" spans="1:26" s="55" customFormat="1" x14ac:dyDescent="0.2">
      <c r="A24" s="53">
        <v>23</v>
      </c>
      <c r="B24" s="54" t="s">
        <v>172</v>
      </c>
      <c r="C24" s="54">
        <v>4</v>
      </c>
      <c r="D24" s="54">
        <v>3</v>
      </c>
      <c r="E24" s="54">
        <v>3</v>
      </c>
      <c r="F24" s="54">
        <v>3.3333333333333335</v>
      </c>
      <c r="G24" s="54">
        <v>19</v>
      </c>
      <c r="H24" s="44">
        <v>43344</v>
      </c>
      <c r="I24" s="41">
        <v>2</v>
      </c>
      <c r="J24" s="44">
        <v>43647</v>
      </c>
      <c r="K24" s="41">
        <v>16</v>
      </c>
      <c r="L24" s="41"/>
      <c r="M24" s="41" t="s">
        <v>262</v>
      </c>
      <c r="N24" s="41" t="s">
        <v>248</v>
      </c>
      <c r="O24" s="41" t="s">
        <v>263</v>
      </c>
      <c r="P24" s="29">
        <f t="shared" si="0"/>
        <v>43495.5</v>
      </c>
      <c r="Q24" s="41"/>
      <c r="R24" s="55">
        <v>8</v>
      </c>
      <c r="T24" s="41"/>
      <c r="U24" s="41"/>
      <c r="V24" s="41"/>
      <c r="W24" s="44">
        <v>43497</v>
      </c>
      <c r="X24" s="41">
        <v>4</v>
      </c>
      <c r="Z24" s="55">
        <v>4</v>
      </c>
    </row>
    <row r="25" spans="1:26" s="52" customFormat="1" x14ac:dyDescent="0.2">
      <c r="A25" s="48">
        <v>24</v>
      </c>
      <c r="B25" s="49" t="s">
        <v>177</v>
      </c>
      <c r="C25" s="49">
        <v>2</v>
      </c>
      <c r="D25" s="49">
        <v>3</v>
      </c>
      <c r="E25" s="49">
        <v>5</v>
      </c>
      <c r="F25" s="49">
        <v>3.3333333333333335</v>
      </c>
      <c r="G25" s="49">
        <v>19</v>
      </c>
      <c r="H25" s="50">
        <v>43374</v>
      </c>
      <c r="I25" s="51">
        <v>4</v>
      </c>
      <c r="J25" s="50">
        <v>43374</v>
      </c>
      <c r="K25" s="51">
        <v>8</v>
      </c>
      <c r="L25" s="51"/>
      <c r="M25" s="51" t="s">
        <v>223</v>
      </c>
      <c r="N25" s="51" t="s">
        <v>198</v>
      </c>
      <c r="O25" s="51" t="s">
        <v>264</v>
      </c>
      <c r="P25" s="29">
        <f t="shared" si="0"/>
        <v>43374</v>
      </c>
      <c r="Q25" s="51" t="s">
        <v>324</v>
      </c>
      <c r="R25" s="52">
        <v>4</v>
      </c>
      <c r="T25" s="51"/>
      <c r="U25" s="51"/>
      <c r="V25" s="51"/>
      <c r="W25" s="50">
        <v>43586</v>
      </c>
      <c r="X25" s="51"/>
      <c r="Y25" s="52">
        <v>8</v>
      </c>
      <c r="Z25" s="52">
        <v>8</v>
      </c>
    </row>
    <row r="26" spans="1:26" s="52" customFormat="1" x14ac:dyDescent="0.2">
      <c r="A26" s="48">
        <v>25</v>
      </c>
      <c r="B26" s="49" t="s">
        <v>180</v>
      </c>
      <c r="C26" s="49">
        <v>5</v>
      </c>
      <c r="D26" s="49">
        <v>2</v>
      </c>
      <c r="E26" s="49">
        <v>3</v>
      </c>
      <c r="F26" s="49">
        <v>3.3333333333333335</v>
      </c>
      <c r="G26" s="49">
        <v>19</v>
      </c>
      <c r="H26" s="50">
        <v>43374</v>
      </c>
      <c r="I26" s="51">
        <v>4</v>
      </c>
      <c r="J26" s="50">
        <v>43374</v>
      </c>
      <c r="K26" s="51">
        <v>8</v>
      </c>
      <c r="L26" s="51"/>
      <c r="M26" s="51" t="s">
        <v>225</v>
      </c>
      <c r="N26" s="51" t="s">
        <v>198</v>
      </c>
      <c r="O26" s="51" t="s">
        <v>263</v>
      </c>
      <c r="P26" s="29">
        <f t="shared" si="0"/>
        <v>43374</v>
      </c>
      <c r="Q26" s="51" t="s">
        <v>326</v>
      </c>
      <c r="R26" s="52">
        <v>2</v>
      </c>
      <c r="T26" s="51"/>
      <c r="U26" s="51"/>
      <c r="V26" s="51"/>
      <c r="W26" s="50">
        <v>43617</v>
      </c>
      <c r="X26" s="51">
        <v>40</v>
      </c>
      <c r="Z26" s="52">
        <v>40</v>
      </c>
    </row>
    <row r="27" spans="1:26" s="31" customFormat="1" x14ac:dyDescent="0.2">
      <c r="A27" s="27">
        <v>26</v>
      </c>
      <c r="B27" s="28" t="s">
        <v>189</v>
      </c>
      <c r="C27" s="28">
        <v>5</v>
      </c>
      <c r="D27" s="28">
        <v>2</v>
      </c>
      <c r="E27" s="28">
        <v>3</v>
      </c>
      <c r="F27" s="28">
        <v>3.3333333333333335</v>
      </c>
      <c r="G27" s="28">
        <v>19</v>
      </c>
      <c r="H27" s="29">
        <v>43252</v>
      </c>
      <c r="I27" s="30">
        <v>4</v>
      </c>
      <c r="J27" s="29">
        <v>43374</v>
      </c>
      <c r="K27" s="30">
        <v>24</v>
      </c>
      <c r="L27" s="30"/>
      <c r="M27" s="30" t="s">
        <v>265</v>
      </c>
      <c r="N27" s="30" t="s">
        <v>140</v>
      </c>
      <c r="O27" s="30" t="s">
        <v>353</v>
      </c>
      <c r="P27" s="29">
        <f t="shared" si="0"/>
        <v>43313</v>
      </c>
      <c r="Q27" s="30"/>
      <c r="T27" s="14"/>
      <c r="U27" s="14"/>
      <c r="V27" s="29"/>
      <c r="W27" s="29">
        <v>43617</v>
      </c>
      <c r="X27" s="30">
        <v>80</v>
      </c>
      <c r="Z27" s="31">
        <v>80</v>
      </c>
    </row>
    <row r="28" spans="1:26" s="31" customFormat="1" x14ac:dyDescent="0.2">
      <c r="A28" s="27">
        <v>27</v>
      </c>
      <c r="B28" s="28" t="s">
        <v>192</v>
      </c>
      <c r="C28" s="28">
        <v>3</v>
      </c>
      <c r="D28" s="28">
        <v>3</v>
      </c>
      <c r="E28" s="28">
        <v>4</v>
      </c>
      <c r="F28" s="28">
        <v>3.3333333333333335</v>
      </c>
      <c r="G28" s="28">
        <v>19</v>
      </c>
      <c r="H28" s="29">
        <v>43252</v>
      </c>
      <c r="I28" s="30">
        <v>8</v>
      </c>
      <c r="J28" s="29">
        <v>43435</v>
      </c>
      <c r="K28" s="30">
        <v>36</v>
      </c>
      <c r="L28" s="30"/>
      <c r="M28" s="30" t="s">
        <v>226</v>
      </c>
      <c r="N28" s="30" t="s">
        <v>140</v>
      </c>
      <c r="O28" s="30" t="s">
        <v>267</v>
      </c>
      <c r="P28" s="29">
        <f t="shared" si="0"/>
        <v>43343.5</v>
      </c>
      <c r="Q28" s="30"/>
      <c r="T28" s="14"/>
      <c r="U28" s="14"/>
      <c r="V28" s="29"/>
      <c r="W28" s="29">
        <v>43617</v>
      </c>
      <c r="X28" s="30">
        <v>24</v>
      </c>
      <c r="Z28" s="31">
        <v>24</v>
      </c>
    </row>
    <row r="29" spans="1:26" s="55" customFormat="1" x14ac:dyDescent="0.2">
      <c r="A29" s="53">
        <v>28</v>
      </c>
      <c r="B29" s="54" t="s">
        <v>187</v>
      </c>
      <c r="C29" s="54">
        <v>3</v>
      </c>
      <c r="D29" s="54">
        <v>2</v>
      </c>
      <c r="E29" s="54">
        <v>4</v>
      </c>
      <c r="F29" s="54">
        <v>3</v>
      </c>
      <c r="G29" s="54">
        <v>27</v>
      </c>
      <c r="H29" s="44">
        <v>43374</v>
      </c>
      <c r="I29" s="41">
        <v>4</v>
      </c>
      <c r="J29" s="44">
        <v>43586</v>
      </c>
      <c r="K29" s="41">
        <v>8</v>
      </c>
      <c r="L29" s="41">
        <v>400</v>
      </c>
      <c r="M29" s="41" t="s">
        <v>222</v>
      </c>
      <c r="N29" s="41" t="s">
        <v>249</v>
      </c>
      <c r="O29" s="41" t="s">
        <v>268</v>
      </c>
      <c r="P29" s="29">
        <f t="shared" si="0"/>
        <v>43480</v>
      </c>
      <c r="Q29" s="41"/>
      <c r="R29" s="55">
        <v>8</v>
      </c>
      <c r="T29" s="44"/>
      <c r="U29" s="41"/>
      <c r="V29" s="41"/>
      <c r="W29" s="44">
        <v>43647</v>
      </c>
      <c r="X29" s="41"/>
      <c r="Y29" s="55">
        <v>40</v>
      </c>
      <c r="Z29" s="55">
        <v>40</v>
      </c>
    </row>
    <row r="30" spans="1:26" s="31" customFormat="1" x14ac:dyDescent="0.2">
      <c r="A30" s="27">
        <v>29</v>
      </c>
      <c r="B30" s="28" t="s">
        <v>191</v>
      </c>
      <c r="C30" s="28">
        <v>3</v>
      </c>
      <c r="D30" s="28">
        <v>2</v>
      </c>
      <c r="E30" s="28">
        <v>4</v>
      </c>
      <c r="F30" s="28">
        <v>3</v>
      </c>
      <c r="G30" s="28">
        <v>27</v>
      </c>
      <c r="H30" s="29">
        <v>43252</v>
      </c>
      <c r="I30" s="30">
        <v>4</v>
      </c>
      <c r="J30" s="29">
        <v>43435</v>
      </c>
      <c r="K30" s="30">
        <v>36</v>
      </c>
      <c r="L30" s="30"/>
      <c r="M30" s="30" t="s">
        <v>227</v>
      </c>
      <c r="N30" s="30" t="s">
        <v>140</v>
      </c>
      <c r="O30" s="30" t="s">
        <v>269</v>
      </c>
      <c r="P30" s="29">
        <f t="shared" si="0"/>
        <v>43343.5</v>
      </c>
      <c r="Q30" s="30"/>
      <c r="T30" s="14"/>
      <c r="U30" s="14"/>
      <c r="V30" s="29"/>
      <c r="W30" s="26">
        <v>43647</v>
      </c>
      <c r="X30" s="14"/>
      <c r="Y30" s="1">
        <v>8</v>
      </c>
      <c r="Z30" s="31">
        <v>8</v>
      </c>
    </row>
    <row r="31" spans="1:26" s="52" customFormat="1" x14ac:dyDescent="0.2">
      <c r="A31" s="48">
        <v>30</v>
      </c>
      <c r="B31" s="49" t="s">
        <v>160</v>
      </c>
      <c r="C31" s="49">
        <v>4</v>
      </c>
      <c r="D31" s="49">
        <v>1</v>
      </c>
      <c r="E31" s="49">
        <v>3</v>
      </c>
      <c r="F31" s="49">
        <v>2.6666666666666665</v>
      </c>
      <c r="G31" s="49">
        <v>29</v>
      </c>
      <c r="H31" s="50">
        <v>43435</v>
      </c>
      <c r="I31" s="51">
        <v>2</v>
      </c>
      <c r="J31" s="50">
        <v>43374</v>
      </c>
      <c r="K31" s="51">
        <v>4</v>
      </c>
      <c r="L31" s="51"/>
      <c r="M31" s="51" t="s">
        <v>228</v>
      </c>
      <c r="N31" s="51" t="s">
        <v>198</v>
      </c>
      <c r="O31" s="51" t="s">
        <v>270</v>
      </c>
      <c r="P31" s="29">
        <f t="shared" si="0"/>
        <v>43404.5</v>
      </c>
      <c r="Q31" s="51" t="s">
        <v>329</v>
      </c>
      <c r="R31" s="52">
        <v>4</v>
      </c>
      <c r="T31" s="51"/>
      <c r="U31" s="51"/>
      <c r="V31" s="51"/>
      <c r="W31" s="50">
        <v>43647</v>
      </c>
      <c r="X31" s="51">
        <v>120</v>
      </c>
      <c r="Z31" s="52">
        <v>120</v>
      </c>
    </row>
    <row r="32" spans="1:26" s="31" customFormat="1" x14ac:dyDescent="0.2">
      <c r="A32" s="27">
        <v>31</v>
      </c>
      <c r="B32" s="28" t="s">
        <v>162</v>
      </c>
      <c r="C32" s="28">
        <v>1</v>
      </c>
      <c r="D32" s="28">
        <v>2</v>
      </c>
      <c r="E32" s="28">
        <v>5</v>
      </c>
      <c r="F32" s="28">
        <v>2.6666666666666665</v>
      </c>
      <c r="G32" s="28">
        <v>29</v>
      </c>
      <c r="H32" s="29">
        <v>43282</v>
      </c>
      <c r="I32" s="30">
        <v>36</v>
      </c>
      <c r="J32" s="29">
        <v>43647</v>
      </c>
      <c r="K32" s="30">
        <v>120</v>
      </c>
      <c r="L32" s="30"/>
      <c r="M32" s="30" t="s">
        <v>229</v>
      </c>
      <c r="N32" s="30" t="s">
        <v>140</v>
      </c>
      <c r="O32" s="30" t="s">
        <v>271</v>
      </c>
      <c r="P32" s="29">
        <f t="shared" si="0"/>
        <v>43464.5</v>
      </c>
      <c r="Q32" s="30"/>
      <c r="T32" s="14"/>
      <c r="U32" s="14"/>
      <c r="V32" s="29"/>
      <c r="W32" s="29">
        <v>43647</v>
      </c>
      <c r="X32" s="30">
        <v>40</v>
      </c>
      <c r="Z32" s="31">
        <v>40</v>
      </c>
    </row>
    <row r="33" spans="1:26" s="55" customFormat="1" x14ac:dyDescent="0.2">
      <c r="A33" s="53">
        <v>32</v>
      </c>
      <c r="B33" s="54" t="s">
        <v>171</v>
      </c>
      <c r="C33" s="54">
        <v>3</v>
      </c>
      <c r="D33" s="54">
        <v>2</v>
      </c>
      <c r="E33" s="54">
        <v>3</v>
      </c>
      <c r="F33" s="54">
        <v>2.6666666666666665</v>
      </c>
      <c r="G33" s="54">
        <v>29</v>
      </c>
      <c r="H33" s="44">
        <v>43344</v>
      </c>
      <c r="I33" s="41">
        <v>8</v>
      </c>
      <c r="J33" s="44">
        <v>43709</v>
      </c>
      <c r="K33" s="41">
        <v>36</v>
      </c>
      <c r="L33" s="41"/>
      <c r="M33" s="41" t="s">
        <v>230</v>
      </c>
      <c r="N33" s="41" t="s">
        <v>250</v>
      </c>
      <c r="O33" s="41" t="s">
        <v>272</v>
      </c>
      <c r="P33" s="29">
        <f t="shared" si="0"/>
        <v>43526.5</v>
      </c>
      <c r="Q33" s="41"/>
      <c r="R33" s="55">
        <v>2</v>
      </c>
      <c r="T33" s="41"/>
      <c r="U33" s="41"/>
      <c r="V33" s="41"/>
      <c r="W33" s="44">
        <v>43647</v>
      </c>
      <c r="X33" s="41">
        <v>24</v>
      </c>
      <c r="Z33" s="55">
        <v>24</v>
      </c>
    </row>
    <row r="34" spans="1:26" s="55" customFormat="1" x14ac:dyDescent="0.2">
      <c r="A34" s="53">
        <v>33</v>
      </c>
      <c r="B34" s="54" t="s">
        <v>178</v>
      </c>
      <c r="C34" s="54">
        <v>5</v>
      </c>
      <c r="D34" s="54">
        <v>1</v>
      </c>
      <c r="E34" s="54">
        <v>2</v>
      </c>
      <c r="F34" s="54">
        <v>2.6666666666666665</v>
      </c>
      <c r="G34" s="54">
        <v>29</v>
      </c>
      <c r="H34" s="44">
        <v>43344</v>
      </c>
      <c r="I34" s="41">
        <v>2</v>
      </c>
      <c r="J34" s="44">
        <v>43709</v>
      </c>
      <c r="K34" s="41">
        <v>16</v>
      </c>
      <c r="L34" s="41"/>
      <c r="M34" s="41" t="s">
        <v>231</v>
      </c>
      <c r="N34" s="41" t="s">
        <v>251</v>
      </c>
      <c r="O34" s="41" t="s">
        <v>140</v>
      </c>
      <c r="P34" s="29">
        <f t="shared" si="0"/>
        <v>43526.5</v>
      </c>
      <c r="Q34" s="41"/>
      <c r="R34" s="55">
        <v>16</v>
      </c>
      <c r="T34" s="41"/>
      <c r="U34" s="41"/>
      <c r="V34" s="41"/>
      <c r="W34" s="44">
        <v>43647</v>
      </c>
      <c r="X34" s="41">
        <v>40</v>
      </c>
      <c r="Z34" s="55">
        <v>40</v>
      </c>
    </row>
    <row r="35" spans="1:26" s="31" customFormat="1" x14ac:dyDescent="0.2">
      <c r="A35" s="27">
        <v>34</v>
      </c>
      <c r="B35" s="28" t="s">
        <v>167</v>
      </c>
      <c r="C35" s="28">
        <v>2</v>
      </c>
      <c r="D35" s="28">
        <v>2</v>
      </c>
      <c r="E35" s="28">
        <v>3</v>
      </c>
      <c r="F35" s="28">
        <v>2.3333333333333335</v>
      </c>
      <c r="G35" s="28">
        <v>33</v>
      </c>
      <c r="H35" s="29">
        <v>43344</v>
      </c>
      <c r="I35" s="30">
        <v>16</v>
      </c>
      <c r="J35" s="29">
        <v>43647</v>
      </c>
      <c r="K35" s="30">
        <v>40</v>
      </c>
      <c r="L35" s="30"/>
      <c r="M35" s="30" t="s">
        <v>216</v>
      </c>
      <c r="N35" s="30" t="s">
        <v>140</v>
      </c>
      <c r="O35" s="30" t="s">
        <v>273</v>
      </c>
      <c r="P35" s="29">
        <f t="shared" si="0"/>
        <v>43495.5</v>
      </c>
      <c r="Q35" s="30"/>
      <c r="T35" s="14"/>
      <c r="U35" s="14"/>
      <c r="V35" s="29"/>
      <c r="W35" s="29">
        <v>43647</v>
      </c>
      <c r="X35" s="30">
        <v>80</v>
      </c>
      <c r="Z35" s="31">
        <v>80</v>
      </c>
    </row>
    <row r="36" spans="1:26" s="55" customFormat="1" x14ac:dyDescent="0.2">
      <c r="A36" s="53">
        <v>35</v>
      </c>
      <c r="B36" s="54" t="s">
        <v>170</v>
      </c>
      <c r="C36" s="54">
        <v>2</v>
      </c>
      <c r="D36" s="54">
        <v>2</v>
      </c>
      <c r="E36" s="54">
        <v>3</v>
      </c>
      <c r="F36" s="54">
        <v>2.3333333333333335</v>
      </c>
      <c r="G36" s="54">
        <v>33</v>
      </c>
      <c r="H36" s="44">
        <v>43344</v>
      </c>
      <c r="I36" s="41">
        <v>4</v>
      </c>
      <c r="J36" s="44">
        <v>43709</v>
      </c>
      <c r="K36" s="41">
        <v>16</v>
      </c>
      <c r="L36" s="41"/>
      <c r="M36" s="41" t="s">
        <v>232</v>
      </c>
      <c r="N36" s="41" t="s">
        <v>250</v>
      </c>
      <c r="O36" s="41" t="s">
        <v>272</v>
      </c>
      <c r="P36" s="29">
        <f t="shared" si="0"/>
        <v>43526.5</v>
      </c>
      <c r="Q36" s="41"/>
      <c r="R36" s="55">
        <v>2</v>
      </c>
      <c r="T36" s="41"/>
      <c r="U36" s="41"/>
      <c r="V36" s="41"/>
      <c r="W36" s="44">
        <v>43647</v>
      </c>
      <c r="X36" s="41">
        <v>40</v>
      </c>
      <c r="Z36" s="55">
        <v>40</v>
      </c>
    </row>
    <row r="37" spans="1:26" s="31" customFormat="1" x14ac:dyDescent="0.2">
      <c r="A37" s="27">
        <v>36</v>
      </c>
      <c r="B37" s="28" t="s">
        <v>173</v>
      </c>
      <c r="C37" s="28">
        <v>2</v>
      </c>
      <c r="D37" s="28">
        <v>2</v>
      </c>
      <c r="E37" s="28">
        <v>3</v>
      </c>
      <c r="F37" s="28">
        <v>2.3333333333333335</v>
      </c>
      <c r="G37" s="28">
        <v>33</v>
      </c>
      <c r="H37" s="29">
        <v>43344</v>
      </c>
      <c r="I37" s="30">
        <v>16</v>
      </c>
      <c r="J37" s="29">
        <v>43647</v>
      </c>
      <c r="K37" s="30">
        <v>24</v>
      </c>
      <c r="L37" s="30"/>
      <c r="M37" s="30" t="s">
        <v>222</v>
      </c>
      <c r="N37" s="30" t="s">
        <v>140</v>
      </c>
      <c r="O37" s="30" t="s">
        <v>274</v>
      </c>
      <c r="P37" s="29">
        <f t="shared" si="0"/>
        <v>43495.5</v>
      </c>
      <c r="Q37" s="30"/>
      <c r="T37" s="14"/>
      <c r="U37" s="14"/>
      <c r="V37" s="29"/>
      <c r="W37" s="29">
        <v>43647</v>
      </c>
      <c r="X37" s="30">
        <v>36</v>
      </c>
      <c r="Z37" s="31">
        <v>36</v>
      </c>
    </row>
    <row r="38" spans="1:26" s="31" customFormat="1" x14ac:dyDescent="0.2">
      <c r="A38" s="27">
        <v>37</v>
      </c>
      <c r="B38" s="28" t="s">
        <v>157</v>
      </c>
      <c r="C38" s="28">
        <v>1</v>
      </c>
      <c r="D38" s="28">
        <v>2</v>
      </c>
      <c r="E38" s="28">
        <v>3</v>
      </c>
      <c r="F38" s="28">
        <v>2</v>
      </c>
      <c r="G38" s="28">
        <v>36</v>
      </c>
      <c r="H38" s="29">
        <v>43344</v>
      </c>
      <c r="I38" s="30">
        <v>8</v>
      </c>
      <c r="J38" s="29">
        <v>43647</v>
      </c>
      <c r="K38" s="30">
        <v>40</v>
      </c>
      <c r="L38" s="30"/>
      <c r="M38" s="30" t="s">
        <v>233</v>
      </c>
      <c r="N38" s="30" t="s">
        <v>140</v>
      </c>
      <c r="O38" s="30" t="s">
        <v>275</v>
      </c>
      <c r="P38" s="29">
        <f t="shared" si="0"/>
        <v>43495.5</v>
      </c>
      <c r="Q38" s="30"/>
      <c r="T38" s="14"/>
      <c r="U38" s="14"/>
      <c r="V38" s="29"/>
      <c r="W38" s="26">
        <v>43709</v>
      </c>
      <c r="X38" s="14"/>
      <c r="Y38" s="1">
        <v>2</v>
      </c>
      <c r="Z38" s="31">
        <v>2</v>
      </c>
    </row>
    <row r="39" spans="1:26" s="31" customFormat="1" x14ac:dyDescent="0.2">
      <c r="A39" s="27">
        <v>38</v>
      </c>
      <c r="B39" s="28" t="s">
        <v>190</v>
      </c>
      <c r="C39" s="28">
        <v>1</v>
      </c>
      <c r="D39" s="28">
        <v>2</v>
      </c>
      <c r="E39" s="28">
        <v>3</v>
      </c>
      <c r="F39" s="28">
        <v>2</v>
      </c>
      <c r="G39" s="28">
        <v>36</v>
      </c>
      <c r="H39" s="29">
        <v>43344</v>
      </c>
      <c r="I39" s="30">
        <v>8</v>
      </c>
      <c r="J39" s="29">
        <v>43647</v>
      </c>
      <c r="K39" s="30">
        <v>80</v>
      </c>
      <c r="L39" s="30"/>
      <c r="M39" s="30" t="s">
        <v>234</v>
      </c>
      <c r="N39" s="30" t="s">
        <v>140</v>
      </c>
      <c r="O39" s="30" t="s">
        <v>276</v>
      </c>
      <c r="P39" s="29">
        <f t="shared" si="0"/>
        <v>43495.5</v>
      </c>
      <c r="Q39" s="30"/>
      <c r="T39" s="14"/>
      <c r="U39" s="14"/>
      <c r="V39" s="29"/>
      <c r="W39" s="26">
        <v>43709</v>
      </c>
      <c r="X39" s="14"/>
      <c r="Y39" s="1">
        <v>16</v>
      </c>
      <c r="Z39" s="31">
        <v>16</v>
      </c>
    </row>
    <row r="40" spans="1:26" s="31" customFormat="1" x14ac:dyDescent="0.2">
      <c r="A40" s="27">
        <v>39</v>
      </c>
      <c r="B40" s="28" t="s">
        <v>158</v>
      </c>
      <c r="C40" s="28">
        <v>2</v>
      </c>
      <c r="D40" s="28">
        <v>1</v>
      </c>
      <c r="E40" s="28">
        <v>2</v>
      </c>
      <c r="F40" s="28">
        <v>1.6666666666666667</v>
      </c>
      <c r="G40" s="28">
        <v>38</v>
      </c>
      <c r="H40" s="29">
        <v>43344</v>
      </c>
      <c r="I40" s="30">
        <v>8</v>
      </c>
      <c r="J40" s="29">
        <v>43647</v>
      </c>
      <c r="K40" s="30">
        <v>40</v>
      </c>
      <c r="L40" s="30"/>
      <c r="M40" s="30" t="s">
        <v>235</v>
      </c>
      <c r="N40" s="30" t="s">
        <v>140</v>
      </c>
      <c r="O40" s="30" t="s">
        <v>277</v>
      </c>
      <c r="P40" s="29">
        <f t="shared" si="0"/>
        <v>43495.5</v>
      </c>
      <c r="Q40" s="30"/>
      <c r="T40" s="14"/>
      <c r="U40" s="14"/>
      <c r="V40" s="29"/>
      <c r="W40" s="26">
        <v>43709</v>
      </c>
      <c r="X40" s="14"/>
      <c r="Y40" s="1">
        <v>2</v>
      </c>
      <c r="Z40" s="31">
        <v>2</v>
      </c>
    </row>
    <row r="41" spans="1:26" s="31" customFormat="1" x14ac:dyDescent="0.2">
      <c r="A41" s="27">
        <v>40</v>
      </c>
      <c r="B41" s="28" t="s">
        <v>156</v>
      </c>
      <c r="C41" s="28">
        <v>1</v>
      </c>
      <c r="D41" s="28">
        <v>2</v>
      </c>
      <c r="E41" s="28">
        <v>2</v>
      </c>
      <c r="F41" s="28">
        <v>1.6666666666666667</v>
      </c>
      <c r="G41" s="28">
        <v>38</v>
      </c>
      <c r="H41" s="29">
        <v>43344</v>
      </c>
      <c r="I41" s="30">
        <v>4</v>
      </c>
      <c r="J41" s="29">
        <v>43647</v>
      </c>
      <c r="K41" s="30">
        <v>36</v>
      </c>
      <c r="L41" s="30"/>
      <c r="M41" s="30" t="s">
        <v>236</v>
      </c>
      <c r="N41" s="30" t="s">
        <v>140</v>
      </c>
      <c r="O41" s="30" t="s">
        <v>349</v>
      </c>
      <c r="P41" s="29">
        <f t="shared" si="0"/>
        <v>43495.5</v>
      </c>
      <c r="Q41" s="30"/>
      <c r="T41" s="14"/>
      <c r="U41" s="14"/>
      <c r="V41" s="29"/>
      <c r="W41" s="29">
        <v>43739</v>
      </c>
      <c r="X41" s="30">
        <v>16</v>
      </c>
      <c r="Z41" s="31">
        <v>16</v>
      </c>
    </row>
    <row r="42" spans="1:26" s="6" customFormat="1" ht="50.25" customHeight="1" x14ac:dyDescent="0.2">
      <c r="A42" s="22"/>
      <c r="B42" s="23" t="s">
        <v>247</v>
      </c>
      <c r="C42" s="24" t="s">
        <v>145</v>
      </c>
      <c r="D42" s="25" t="s">
        <v>146</v>
      </c>
      <c r="E42" s="25" t="s">
        <v>119</v>
      </c>
      <c r="F42" s="25" t="s">
        <v>121</v>
      </c>
      <c r="G42" s="25" t="s">
        <v>122</v>
      </c>
      <c r="H42" s="25" t="s">
        <v>148</v>
      </c>
      <c r="I42" s="25" t="s">
        <v>201</v>
      </c>
      <c r="J42" s="25" t="s">
        <v>149</v>
      </c>
      <c r="K42" s="25" t="s">
        <v>196</v>
      </c>
      <c r="L42" s="25" t="s">
        <v>197</v>
      </c>
      <c r="M42" s="25" t="s">
        <v>150</v>
      </c>
      <c r="N42" s="25" t="s">
        <v>142</v>
      </c>
      <c r="O42" s="25" t="s">
        <v>260</v>
      </c>
      <c r="P42" s="25" t="s">
        <v>343</v>
      </c>
      <c r="Q42" s="25" t="s">
        <v>144</v>
      </c>
      <c r="R42" s="33" t="s">
        <v>204</v>
      </c>
      <c r="T42" s="6">
        <f>+U42+X42</f>
        <v>1218</v>
      </c>
      <c r="U42" s="6">
        <f>SUM(U2:U41)</f>
        <v>192</v>
      </c>
      <c r="X42" s="6">
        <f>SUM(X2:Y41)</f>
        <v>1026</v>
      </c>
      <c r="Z42" s="6">
        <f>SUM(Z2:Z41)</f>
        <v>1026</v>
      </c>
    </row>
    <row r="43" spans="1:26" x14ac:dyDescent="0.2">
      <c r="L43" s="1">
        <f>SUM(L2:L41)</f>
        <v>1200</v>
      </c>
    </row>
    <row r="44" spans="1:26" x14ac:dyDescent="0.2">
      <c r="A44" s="6" t="s">
        <v>256</v>
      </c>
    </row>
    <row r="47" spans="1:26" x14ac:dyDescent="0.2">
      <c r="B47" s="6" t="s">
        <v>299</v>
      </c>
      <c r="T47" s="1" t="s">
        <v>202</v>
      </c>
      <c r="U47" s="1" t="s">
        <v>278</v>
      </c>
    </row>
    <row r="48" spans="1:26" outlineLevel="2" x14ac:dyDescent="0.2">
      <c r="B48" s="6" t="s">
        <v>300</v>
      </c>
      <c r="T48" s="29">
        <v>43191</v>
      </c>
      <c r="U48" s="30">
        <v>4</v>
      </c>
      <c r="V48" s="29"/>
    </row>
    <row r="49" spans="2:22" outlineLevel="2" x14ac:dyDescent="0.2">
      <c r="B49" s="6" t="s">
        <v>301</v>
      </c>
      <c r="T49" s="26">
        <v>43191</v>
      </c>
      <c r="U49" s="14">
        <v>0</v>
      </c>
      <c r="V49" s="14"/>
    </row>
    <row r="50" spans="2:22" outlineLevel="2" x14ac:dyDescent="0.2">
      <c r="B50" s="6" t="s">
        <v>302</v>
      </c>
      <c r="T50" s="29">
        <v>43191</v>
      </c>
      <c r="U50" s="30">
        <v>4</v>
      </c>
      <c r="V50" s="29"/>
    </row>
    <row r="51" spans="2:22" outlineLevel="2" x14ac:dyDescent="0.2">
      <c r="T51" s="29">
        <v>43191</v>
      </c>
      <c r="U51" s="30">
        <v>16</v>
      </c>
      <c r="V51" s="14"/>
    </row>
    <row r="52" spans="2:22" outlineLevel="1" x14ac:dyDescent="0.2">
      <c r="T52" s="35" t="s">
        <v>280</v>
      </c>
      <c r="U52" s="30">
        <f>SUBTOTAL(9,U48:U51)</f>
        <v>24</v>
      </c>
      <c r="V52" s="14"/>
    </row>
    <row r="53" spans="2:22" outlineLevel="2" x14ac:dyDescent="0.2">
      <c r="T53" s="29">
        <v>43221</v>
      </c>
      <c r="U53" s="30">
        <v>4</v>
      </c>
      <c r="V53" s="29"/>
    </row>
    <row r="54" spans="2:22" outlineLevel="2" x14ac:dyDescent="0.2">
      <c r="T54" s="34">
        <v>43221</v>
      </c>
      <c r="U54" s="30">
        <v>16</v>
      </c>
      <c r="V54" s="29"/>
    </row>
    <row r="55" spans="2:22" outlineLevel="2" x14ac:dyDescent="0.2">
      <c r="T55" s="29">
        <v>43221</v>
      </c>
      <c r="U55" s="30">
        <v>8</v>
      </c>
      <c r="V55" s="14"/>
    </row>
    <row r="56" spans="2:22" outlineLevel="2" x14ac:dyDescent="0.2">
      <c r="T56" s="29">
        <v>43221</v>
      </c>
      <c r="U56" s="30">
        <v>8</v>
      </c>
      <c r="V56" s="14"/>
    </row>
    <row r="57" spans="2:22" outlineLevel="2" x14ac:dyDescent="0.2">
      <c r="T57" s="29">
        <v>43221</v>
      </c>
      <c r="U57" s="30">
        <v>4</v>
      </c>
      <c r="V57" s="14"/>
    </row>
    <row r="58" spans="2:22" outlineLevel="2" x14ac:dyDescent="0.2">
      <c r="T58" s="29">
        <v>43221</v>
      </c>
      <c r="U58" s="30">
        <v>4</v>
      </c>
      <c r="V58" s="14"/>
    </row>
    <row r="59" spans="2:22" outlineLevel="1" x14ac:dyDescent="0.2">
      <c r="T59" s="36" t="s">
        <v>281</v>
      </c>
      <c r="U59" s="30">
        <f>SUBTOTAL(9,U53:U58)</f>
        <v>44</v>
      </c>
      <c r="V59" s="14"/>
    </row>
    <row r="60" spans="2:22" outlineLevel="2" x14ac:dyDescent="0.2">
      <c r="T60" s="29">
        <v>43252</v>
      </c>
      <c r="U60" s="30">
        <v>8</v>
      </c>
      <c r="V60" s="29"/>
    </row>
    <row r="61" spans="2:22" outlineLevel="2" x14ac:dyDescent="0.2">
      <c r="T61" s="29">
        <v>43252</v>
      </c>
      <c r="U61" s="30">
        <v>4</v>
      </c>
      <c r="V61" s="29"/>
    </row>
    <row r="62" spans="2:22" outlineLevel="2" x14ac:dyDescent="0.2">
      <c r="T62" s="29">
        <v>43252</v>
      </c>
      <c r="U62" s="30">
        <v>4</v>
      </c>
      <c r="V62" s="26"/>
    </row>
    <row r="63" spans="2:22" outlineLevel="2" x14ac:dyDescent="0.2">
      <c r="T63" s="29">
        <v>43252</v>
      </c>
      <c r="U63" s="30">
        <v>8</v>
      </c>
      <c r="V63" s="29"/>
    </row>
    <row r="64" spans="2:22" outlineLevel="2" x14ac:dyDescent="0.2">
      <c r="T64" s="29">
        <v>43252</v>
      </c>
      <c r="U64" s="30">
        <v>4</v>
      </c>
      <c r="V64" s="29"/>
    </row>
    <row r="65" spans="20:26" outlineLevel="1" x14ac:dyDescent="0.2">
      <c r="T65" s="36" t="s">
        <v>282</v>
      </c>
      <c r="U65" s="30">
        <f>SUBTOTAL(9,U60:U64)</f>
        <v>28</v>
      </c>
      <c r="V65" s="29"/>
    </row>
    <row r="66" spans="20:26" outlineLevel="2" x14ac:dyDescent="0.2">
      <c r="T66" s="29">
        <v>43282</v>
      </c>
      <c r="U66" s="30">
        <v>36</v>
      </c>
      <c r="V66" s="14"/>
    </row>
    <row r="67" spans="20:26" outlineLevel="1" x14ac:dyDescent="0.2">
      <c r="T67" s="36" t="s">
        <v>283</v>
      </c>
      <c r="U67" s="30">
        <f>SUBTOTAL(9,U66:U66)</f>
        <v>36</v>
      </c>
      <c r="V67" s="14"/>
    </row>
    <row r="68" spans="20:26" outlineLevel="2" x14ac:dyDescent="0.2">
      <c r="T68" s="29">
        <v>43344</v>
      </c>
      <c r="U68" s="30">
        <v>16</v>
      </c>
      <c r="V68" s="14"/>
    </row>
    <row r="69" spans="20:26" outlineLevel="2" x14ac:dyDescent="0.2">
      <c r="T69" s="29">
        <v>43344</v>
      </c>
      <c r="U69" s="30">
        <v>16</v>
      </c>
      <c r="V69" s="29"/>
    </row>
    <row r="70" spans="20:26" outlineLevel="2" x14ac:dyDescent="0.2">
      <c r="T70" s="29">
        <v>43344</v>
      </c>
      <c r="U70" s="30">
        <v>8</v>
      </c>
      <c r="V70" s="14"/>
    </row>
    <row r="71" spans="20:26" outlineLevel="2" x14ac:dyDescent="0.2">
      <c r="T71" s="29">
        <v>43344</v>
      </c>
      <c r="U71" s="30">
        <v>8</v>
      </c>
      <c r="V71" s="29"/>
    </row>
    <row r="72" spans="20:26" outlineLevel="2" x14ac:dyDescent="0.2">
      <c r="T72" s="29">
        <v>43344</v>
      </c>
      <c r="U72" s="30">
        <v>8</v>
      </c>
      <c r="V72" s="14"/>
    </row>
    <row r="73" spans="20:26" outlineLevel="2" x14ac:dyDescent="0.2">
      <c r="T73" s="29">
        <v>43344</v>
      </c>
      <c r="U73" s="30">
        <v>4</v>
      </c>
      <c r="V73" s="29"/>
    </row>
    <row r="74" spans="20:26" outlineLevel="1" x14ac:dyDescent="0.2">
      <c r="T74" s="36" t="s">
        <v>284</v>
      </c>
      <c r="U74" s="30">
        <f>SUBTOTAL(9,U68:U73)</f>
        <v>60</v>
      </c>
      <c r="V74" s="29"/>
    </row>
    <row r="75" spans="20:26" x14ac:dyDescent="0.2">
      <c r="T75" s="36" t="s">
        <v>285</v>
      </c>
      <c r="U75" s="30">
        <f>SUBTOTAL(9,U48:U73)</f>
        <v>192</v>
      </c>
      <c r="V75" s="29"/>
      <c r="X75" s="1">
        <f>+X80+X83+X86+X88+X93</f>
        <v>192</v>
      </c>
    </row>
    <row r="76" spans="20:26" x14ac:dyDescent="0.2">
      <c r="T76" s="14"/>
      <c r="U76" s="14"/>
      <c r="V76" s="14"/>
    </row>
    <row r="77" spans="20:26" x14ac:dyDescent="0.2">
      <c r="T77" s="14"/>
      <c r="U77" s="14"/>
      <c r="V77" s="14"/>
    </row>
    <row r="78" spans="20:26" x14ac:dyDescent="0.2">
      <c r="T78" s="1" t="s">
        <v>203</v>
      </c>
      <c r="U78" s="1" t="s">
        <v>286</v>
      </c>
      <c r="V78" s="1" t="s">
        <v>287</v>
      </c>
      <c r="W78" s="1" t="s">
        <v>279</v>
      </c>
      <c r="X78" s="1" t="s">
        <v>278</v>
      </c>
    </row>
    <row r="79" spans="20:26" outlineLevel="2" x14ac:dyDescent="0.2">
      <c r="T79" s="26">
        <v>43191</v>
      </c>
      <c r="U79" s="14"/>
      <c r="V79" s="1">
        <v>40</v>
      </c>
      <c r="W79" s="31">
        <v>40</v>
      </c>
    </row>
    <row r="80" spans="20:26" outlineLevel="1" x14ac:dyDescent="0.2">
      <c r="T80" s="37" t="s">
        <v>280</v>
      </c>
      <c r="U80" s="14"/>
      <c r="W80" s="31">
        <f>SUBTOTAL(9,W79:W79)</f>
        <v>40</v>
      </c>
      <c r="X80" s="1">
        <f>+U52</f>
        <v>24</v>
      </c>
      <c r="Z80" s="1">
        <f>+X80+W80</f>
        <v>64</v>
      </c>
    </row>
    <row r="81" spans="20:26" outlineLevel="2" x14ac:dyDescent="0.2">
      <c r="T81" s="26">
        <v>43221</v>
      </c>
      <c r="U81" s="14"/>
      <c r="V81" s="1">
        <v>4</v>
      </c>
      <c r="W81" s="31">
        <v>4</v>
      </c>
    </row>
    <row r="82" spans="20:26" outlineLevel="2" x14ac:dyDescent="0.2">
      <c r="T82" s="29">
        <v>43221</v>
      </c>
      <c r="U82" s="30">
        <v>16</v>
      </c>
      <c r="V82" s="31"/>
      <c r="W82" s="31">
        <v>16</v>
      </c>
    </row>
    <row r="83" spans="20:26" outlineLevel="1" x14ac:dyDescent="0.2">
      <c r="T83" s="36" t="s">
        <v>281</v>
      </c>
      <c r="U83" s="30"/>
      <c r="V83" s="31"/>
      <c r="W83" s="31">
        <f>SUBTOTAL(9,W81:W82)</f>
        <v>20</v>
      </c>
      <c r="X83" s="1">
        <f>+U59</f>
        <v>44</v>
      </c>
      <c r="Z83" s="1">
        <f>+X83+W83</f>
        <v>64</v>
      </c>
    </row>
    <row r="84" spans="20:26" outlineLevel="2" x14ac:dyDescent="0.2">
      <c r="T84" s="29">
        <v>43252</v>
      </c>
      <c r="U84" s="30">
        <v>8</v>
      </c>
      <c r="V84" s="31"/>
      <c r="W84" s="31">
        <v>8</v>
      </c>
    </row>
    <row r="85" spans="20:26" outlineLevel="2" x14ac:dyDescent="0.2">
      <c r="T85" s="26">
        <v>43252</v>
      </c>
      <c r="U85" s="14"/>
      <c r="V85" s="1">
        <v>4</v>
      </c>
      <c r="W85" s="31">
        <v>4</v>
      </c>
    </row>
    <row r="86" spans="20:26" outlineLevel="1" x14ac:dyDescent="0.2">
      <c r="T86" s="38" t="s">
        <v>282</v>
      </c>
      <c r="U86" s="14"/>
      <c r="W86" s="31">
        <f>SUBTOTAL(9,W84:W85)</f>
        <v>12</v>
      </c>
      <c r="X86" s="1">
        <f>+U65</f>
        <v>28</v>
      </c>
      <c r="Z86" s="1">
        <f>+X86+W86</f>
        <v>40</v>
      </c>
    </row>
    <row r="87" spans="20:26" outlineLevel="2" x14ac:dyDescent="0.2">
      <c r="T87" s="26">
        <v>43282</v>
      </c>
      <c r="U87" s="14"/>
      <c r="V87" s="1">
        <v>4</v>
      </c>
      <c r="W87" s="31">
        <v>4</v>
      </c>
    </row>
    <row r="88" spans="20:26" outlineLevel="1" x14ac:dyDescent="0.2">
      <c r="T88" s="38" t="s">
        <v>283</v>
      </c>
      <c r="U88" s="14"/>
      <c r="W88" s="31">
        <f>SUBTOTAL(9,W87:W87)</f>
        <v>4</v>
      </c>
      <c r="X88" s="1">
        <f>+U66</f>
        <v>36</v>
      </c>
      <c r="Z88" s="1">
        <f>+X88+W88</f>
        <v>40</v>
      </c>
    </row>
    <row r="89" spans="20:26" outlineLevel="2" x14ac:dyDescent="0.2">
      <c r="T89" s="26">
        <v>43313</v>
      </c>
      <c r="U89" s="14"/>
      <c r="V89" s="1">
        <v>2</v>
      </c>
      <c r="W89" s="31">
        <v>2</v>
      </c>
    </row>
    <row r="90" spans="20:26" outlineLevel="1" x14ac:dyDescent="0.2">
      <c r="T90" s="38" t="s">
        <v>288</v>
      </c>
      <c r="U90" s="14"/>
      <c r="W90" s="31">
        <f>SUBTOTAL(9,W89:W89)</f>
        <v>2</v>
      </c>
      <c r="Z90" s="1">
        <f>+X90+W90</f>
        <v>2</v>
      </c>
    </row>
    <row r="91" spans="20:26" outlineLevel="2" x14ac:dyDescent="0.2">
      <c r="T91" s="29">
        <v>43344</v>
      </c>
      <c r="U91" s="30">
        <v>4</v>
      </c>
      <c r="V91" s="31"/>
      <c r="W91" s="31">
        <v>4</v>
      </c>
    </row>
    <row r="92" spans="20:26" outlineLevel="2" x14ac:dyDescent="0.2">
      <c r="T92" s="26">
        <v>43344</v>
      </c>
      <c r="U92" s="14"/>
      <c r="V92" s="1">
        <v>2</v>
      </c>
      <c r="W92" s="31">
        <v>2</v>
      </c>
    </row>
    <row r="93" spans="20:26" outlineLevel="1" x14ac:dyDescent="0.2">
      <c r="T93" s="38" t="s">
        <v>284</v>
      </c>
      <c r="U93" s="14"/>
      <c r="W93" s="31">
        <f>SUBTOTAL(9,W91:W92)</f>
        <v>6</v>
      </c>
      <c r="X93" s="1">
        <f>+U74</f>
        <v>60</v>
      </c>
      <c r="Z93" s="1">
        <f>+X93+W93</f>
        <v>66</v>
      </c>
    </row>
    <row r="94" spans="20:26" outlineLevel="2" x14ac:dyDescent="0.2">
      <c r="T94" s="29">
        <v>43374</v>
      </c>
      <c r="U94" s="30">
        <v>80</v>
      </c>
      <c r="V94" s="31"/>
      <c r="W94" s="31">
        <v>80</v>
      </c>
    </row>
    <row r="95" spans="20:26" outlineLevel="2" x14ac:dyDescent="0.2">
      <c r="T95" s="26">
        <v>43374</v>
      </c>
      <c r="U95" s="14"/>
      <c r="V95" s="1">
        <v>8</v>
      </c>
      <c r="W95" s="31">
        <v>8</v>
      </c>
    </row>
    <row r="96" spans="20:26" outlineLevel="2" x14ac:dyDescent="0.2">
      <c r="T96" s="29">
        <v>43374</v>
      </c>
      <c r="U96" s="30">
        <v>24</v>
      </c>
      <c r="V96" s="31"/>
      <c r="W96" s="31">
        <v>24</v>
      </c>
    </row>
    <row r="97" spans="20:26" outlineLevel="2" x14ac:dyDescent="0.2">
      <c r="T97" s="26">
        <v>43374</v>
      </c>
      <c r="U97" s="14"/>
      <c r="V97" s="1">
        <v>4</v>
      </c>
      <c r="W97" s="31">
        <v>4</v>
      </c>
    </row>
    <row r="98" spans="20:26" outlineLevel="2" x14ac:dyDescent="0.2">
      <c r="T98" s="26">
        <v>43374</v>
      </c>
      <c r="U98" s="14"/>
      <c r="V98" s="1">
        <v>2</v>
      </c>
      <c r="W98" s="31">
        <v>2</v>
      </c>
    </row>
    <row r="99" spans="20:26" outlineLevel="2" x14ac:dyDescent="0.2">
      <c r="T99" s="29">
        <v>43374</v>
      </c>
      <c r="U99" s="30">
        <v>24</v>
      </c>
      <c r="V99" s="31"/>
      <c r="W99" s="31">
        <v>24</v>
      </c>
    </row>
    <row r="100" spans="20:26" outlineLevel="2" x14ac:dyDescent="0.2">
      <c r="T100" s="26">
        <v>43374</v>
      </c>
      <c r="U100" s="14"/>
      <c r="V100" s="1">
        <v>4</v>
      </c>
      <c r="W100" s="31">
        <v>4</v>
      </c>
    </row>
    <row r="101" spans="20:26" outlineLevel="1" x14ac:dyDescent="0.2">
      <c r="T101" s="38" t="s">
        <v>289</v>
      </c>
      <c r="U101" s="14"/>
      <c r="W101" s="31">
        <f>SUBTOTAL(9,W94:W100)</f>
        <v>146</v>
      </c>
      <c r="Z101" s="1">
        <f>+X101+W101</f>
        <v>146</v>
      </c>
    </row>
    <row r="102" spans="20:26" outlineLevel="2" x14ac:dyDescent="0.2">
      <c r="T102" s="26">
        <v>43405</v>
      </c>
      <c r="U102" s="14"/>
      <c r="V102" s="1">
        <v>40</v>
      </c>
      <c r="W102" s="31">
        <v>40</v>
      </c>
    </row>
    <row r="103" spans="20:26" outlineLevel="2" x14ac:dyDescent="0.2">
      <c r="T103" s="26">
        <v>43405</v>
      </c>
      <c r="U103" s="14"/>
      <c r="V103" s="1">
        <v>36</v>
      </c>
      <c r="W103" s="31">
        <v>36</v>
      </c>
    </row>
    <row r="104" spans="20:26" outlineLevel="1" x14ac:dyDescent="0.2">
      <c r="T104" s="38" t="s">
        <v>290</v>
      </c>
      <c r="U104" s="14"/>
      <c r="W104" s="31">
        <f>SUBTOTAL(9,W102:W103)</f>
        <v>76</v>
      </c>
      <c r="Z104" s="1">
        <f>+X104+W104</f>
        <v>76</v>
      </c>
    </row>
    <row r="105" spans="20:26" outlineLevel="2" x14ac:dyDescent="0.2">
      <c r="T105" s="29">
        <v>43435</v>
      </c>
      <c r="U105" s="30">
        <v>24</v>
      </c>
      <c r="V105" s="31"/>
      <c r="W105" s="31">
        <v>24</v>
      </c>
    </row>
    <row r="106" spans="20:26" outlineLevel="2" x14ac:dyDescent="0.2">
      <c r="T106" s="26">
        <v>43435</v>
      </c>
      <c r="U106" s="14"/>
      <c r="V106" s="1">
        <v>4</v>
      </c>
      <c r="W106" s="31">
        <v>4</v>
      </c>
    </row>
    <row r="107" spans="20:26" outlineLevel="2" x14ac:dyDescent="0.2">
      <c r="T107" s="29">
        <v>43435</v>
      </c>
      <c r="U107" s="30">
        <v>36</v>
      </c>
      <c r="V107" s="31"/>
      <c r="W107" s="31">
        <v>36</v>
      </c>
    </row>
    <row r="108" spans="20:26" outlineLevel="2" x14ac:dyDescent="0.2">
      <c r="T108" s="29">
        <v>43435</v>
      </c>
      <c r="U108" s="30">
        <v>36</v>
      </c>
      <c r="V108" s="31"/>
      <c r="W108" s="31">
        <v>36</v>
      </c>
    </row>
    <row r="109" spans="20:26" outlineLevel="1" x14ac:dyDescent="0.2">
      <c r="T109" s="36" t="s">
        <v>291</v>
      </c>
      <c r="U109" s="30"/>
      <c r="V109" s="31"/>
      <c r="W109" s="31">
        <f>SUBTOTAL(9,W105:W108)</f>
        <v>100</v>
      </c>
      <c r="Z109" s="1">
        <f>+X109+W109</f>
        <v>100</v>
      </c>
    </row>
    <row r="110" spans="20:26" outlineLevel="2" x14ac:dyDescent="0.2">
      <c r="T110" s="29">
        <v>43497</v>
      </c>
      <c r="U110" s="30">
        <v>4</v>
      </c>
      <c r="V110" s="31"/>
      <c r="W110" s="31">
        <v>4</v>
      </c>
    </row>
    <row r="111" spans="20:26" outlineLevel="1" x14ac:dyDescent="0.2">
      <c r="T111" s="36" t="s">
        <v>292</v>
      </c>
      <c r="U111" s="30"/>
      <c r="V111" s="31"/>
      <c r="W111" s="31">
        <f>SUBTOTAL(9,W110:W110)</f>
        <v>4</v>
      </c>
      <c r="Z111" s="1">
        <f>+X111+W111</f>
        <v>4</v>
      </c>
    </row>
    <row r="112" spans="20:26" outlineLevel="2" x14ac:dyDescent="0.2">
      <c r="T112" s="26">
        <v>43586</v>
      </c>
      <c r="U112" s="14"/>
      <c r="V112" s="1">
        <v>8</v>
      </c>
      <c r="W112" s="31">
        <v>8</v>
      </c>
    </row>
    <row r="113" spans="20:26" outlineLevel="1" x14ac:dyDescent="0.2">
      <c r="T113" s="38" t="s">
        <v>293</v>
      </c>
      <c r="U113" s="14"/>
      <c r="W113" s="31">
        <f>SUBTOTAL(9,W112:W112)</f>
        <v>8</v>
      </c>
      <c r="Z113" s="1">
        <f>+X113+W113</f>
        <v>8</v>
      </c>
    </row>
    <row r="114" spans="20:26" outlineLevel="2" x14ac:dyDescent="0.2">
      <c r="T114" s="29">
        <v>43617</v>
      </c>
      <c r="U114" s="30">
        <v>40</v>
      </c>
      <c r="V114" s="31"/>
      <c r="W114" s="31">
        <v>40</v>
      </c>
    </row>
    <row r="115" spans="20:26" outlineLevel="2" x14ac:dyDescent="0.2">
      <c r="T115" s="29">
        <v>43617</v>
      </c>
      <c r="U115" s="30">
        <v>80</v>
      </c>
      <c r="V115" s="31"/>
      <c r="W115" s="31">
        <v>80</v>
      </c>
    </row>
    <row r="116" spans="20:26" outlineLevel="2" x14ac:dyDescent="0.2">
      <c r="T116" s="29">
        <v>43617</v>
      </c>
      <c r="U116" s="30">
        <v>24</v>
      </c>
      <c r="V116" s="31"/>
      <c r="W116" s="31">
        <v>24</v>
      </c>
    </row>
    <row r="117" spans="20:26" outlineLevel="1" x14ac:dyDescent="0.2">
      <c r="T117" s="36" t="s">
        <v>294</v>
      </c>
      <c r="U117" s="30"/>
      <c r="V117" s="31"/>
      <c r="W117" s="31">
        <f>SUBTOTAL(9,W114:W116)</f>
        <v>144</v>
      </c>
      <c r="Z117" s="1">
        <f>+X117+W117</f>
        <v>144</v>
      </c>
    </row>
    <row r="118" spans="20:26" outlineLevel="2" x14ac:dyDescent="0.2">
      <c r="T118" s="26">
        <v>43647</v>
      </c>
      <c r="U118" s="14"/>
      <c r="V118" s="1">
        <v>40</v>
      </c>
      <c r="W118" s="31">
        <v>40</v>
      </c>
    </row>
    <row r="119" spans="20:26" outlineLevel="2" x14ac:dyDescent="0.2">
      <c r="T119" s="26">
        <v>43647</v>
      </c>
      <c r="U119" s="14"/>
      <c r="V119" s="1">
        <v>8</v>
      </c>
      <c r="W119" s="31">
        <v>8</v>
      </c>
    </row>
    <row r="120" spans="20:26" outlineLevel="2" x14ac:dyDescent="0.2">
      <c r="T120" s="29">
        <v>43647</v>
      </c>
      <c r="U120" s="30">
        <v>120</v>
      </c>
      <c r="V120" s="31"/>
      <c r="W120" s="31">
        <v>120</v>
      </c>
    </row>
    <row r="121" spans="20:26" outlineLevel="2" x14ac:dyDescent="0.2">
      <c r="T121" s="29">
        <v>43647</v>
      </c>
      <c r="U121" s="30">
        <v>40</v>
      </c>
      <c r="V121" s="31"/>
      <c r="W121" s="31">
        <v>40</v>
      </c>
    </row>
    <row r="122" spans="20:26" outlineLevel="2" x14ac:dyDescent="0.2">
      <c r="T122" s="29">
        <v>43647</v>
      </c>
      <c r="U122" s="30">
        <v>24</v>
      </c>
      <c r="V122" s="31"/>
      <c r="W122" s="31">
        <v>24</v>
      </c>
    </row>
    <row r="123" spans="20:26" outlineLevel="2" x14ac:dyDescent="0.2">
      <c r="T123" s="29">
        <v>43647</v>
      </c>
      <c r="U123" s="30">
        <v>40</v>
      </c>
      <c r="V123" s="31"/>
      <c r="W123" s="31">
        <v>40</v>
      </c>
    </row>
    <row r="124" spans="20:26" outlineLevel="2" x14ac:dyDescent="0.2">
      <c r="T124" s="29">
        <v>43647</v>
      </c>
      <c r="U124" s="30">
        <v>80</v>
      </c>
      <c r="V124" s="31"/>
      <c r="W124" s="31">
        <v>80</v>
      </c>
    </row>
    <row r="125" spans="20:26" outlineLevel="2" x14ac:dyDescent="0.2">
      <c r="T125" s="29">
        <v>43647</v>
      </c>
      <c r="U125" s="30">
        <v>40</v>
      </c>
      <c r="V125" s="31"/>
      <c r="W125" s="31">
        <v>40</v>
      </c>
    </row>
    <row r="126" spans="20:26" outlineLevel="2" x14ac:dyDescent="0.2">
      <c r="T126" s="29">
        <v>43647</v>
      </c>
      <c r="U126" s="30">
        <v>36</v>
      </c>
      <c r="V126" s="31"/>
      <c r="W126" s="31">
        <v>36</v>
      </c>
    </row>
    <row r="127" spans="20:26" outlineLevel="1" x14ac:dyDescent="0.2">
      <c r="T127" s="36" t="s">
        <v>295</v>
      </c>
      <c r="U127" s="30"/>
      <c r="V127" s="31"/>
      <c r="W127" s="31">
        <f>SUBTOTAL(9,W118:W126)</f>
        <v>428</v>
      </c>
      <c r="Z127" s="1">
        <f>+X127+W127</f>
        <v>428</v>
      </c>
    </row>
    <row r="128" spans="20:26" outlineLevel="2" x14ac:dyDescent="0.2">
      <c r="T128" s="26">
        <v>43709</v>
      </c>
      <c r="U128" s="14"/>
      <c r="V128" s="1">
        <v>2</v>
      </c>
      <c r="W128" s="31">
        <v>2</v>
      </c>
    </row>
    <row r="129" spans="20:26" outlineLevel="2" x14ac:dyDescent="0.2">
      <c r="T129" s="26">
        <v>43709</v>
      </c>
      <c r="U129" s="14"/>
      <c r="V129" s="1">
        <v>16</v>
      </c>
      <c r="W129" s="31">
        <v>16</v>
      </c>
    </row>
    <row r="130" spans="20:26" outlineLevel="2" x14ac:dyDescent="0.2">
      <c r="T130" s="26">
        <v>43709</v>
      </c>
      <c r="U130" s="14"/>
      <c r="V130" s="1">
        <v>2</v>
      </c>
      <c r="W130" s="31">
        <v>2</v>
      </c>
    </row>
    <row r="131" spans="20:26" outlineLevel="1" x14ac:dyDescent="0.2">
      <c r="T131" s="38" t="s">
        <v>296</v>
      </c>
      <c r="U131" s="14"/>
      <c r="W131" s="31">
        <f>SUBTOTAL(9,W128:W130)</f>
        <v>20</v>
      </c>
      <c r="Z131" s="1">
        <f>+X131+W131</f>
        <v>20</v>
      </c>
    </row>
    <row r="132" spans="20:26" outlineLevel="2" x14ac:dyDescent="0.2">
      <c r="T132" s="29">
        <v>43739</v>
      </c>
      <c r="U132" s="30">
        <v>16</v>
      </c>
      <c r="V132" s="31"/>
      <c r="W132" s="31">
        <v>16</v>
      </c>
    </row>
    <row r="133" spans="20:26" outlineLevel="1" x14ac:dyDescent="0.2">
      <c r="T133" s="40" t="s">
        <v>297</v>
      </c>
      <c r="U133" s="39"/>
      <c r="V133" s="31"/>
      <c r="W133" s="31">
        <f>SUBTOTAL(9,W132:W132)</f>
        <v>16</v>
      </c>
      <c r="Z133" s="1">
        <f>+X133+W133</f>
        <v>16</v>
      </c>
    </row>
    <row r="134" spans="20:26" x14ac:dyDescent="0.2">
      <c r="T134" s="40" t="s">
        <v>285</v>
      </c>
      <c r="U134" s="39"/>
      <c r="V134" s="31"/>
      <c r="W134" s="31">
        <f>SUBTOTAL(9,W79:W132)</f>
        <v>1026</v>
      </c>
      <c r="Z134" s="9">
        <f>SUM(Z79:Z133)</f>
        <v>1218</v>
      </c>
    </row>
    <row r="135" spans="20:26" x14ac:dyDescent="0.2">
      <c r="Z135" s="1">
        <f>+Z134/T138</f>
        <v>0.47764705882352942</v>
      </c>
    </row>
    <row r="137" spans="20:26" x14ac:dyDescent="0.2">
      <c r="T137" s="1">
        <v>1700</v>
      </c>
    </row>
    <row r="138" spans="20:26" x14ac:dyDescent="0.2">
      <c r="T138" s="1">
        <f>+T137*1.5</f>
        <v>2550</v>
      </c>
    </row>
  </sheetData>
  <sortState ref="W2:Z41">
    <sortCondition ref="W2:W41"/>
  </sortState>
  <pageMargins left="0.70866141732283472" right="0.39370078740157483" top="0.59055118110236227" bottom="0.39370078740157483" header="0.31496062992125984" footer="0.31496062992125984"/>
  <pageSetup paperSize="9" orientation="landscape" r:id="rId1"/>
  <headerFooter>
    <oddHeader>&amp;LVišja strokovna šola Brežice&amp;CZbirnik akcijskega načrta 2018&amp;R&amp;D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8"/>
  <sheetViews>
    <sheetView topLeftCell="B1" zoomScaleNormal="100" workbookViewId="0">
      <selection activeCell="L2" sqref="L2:L41"/>
    </sheetView>
  </sheetViews>
  <sheetFormatPr defaultColWidth="9.140625" defaultRowHeight="12" outlineLevelRow="2" x14ac:dyDescent="0.2"/>
  <cols>
    <col min="1" max="1" width="2.42578125" style="6" customWidth="1"/>
    <col min="2" max="2" width="26.140625" style="6" customWidth="1"/>
    <col min="3" max="3" width="0.28515625" style="1" customWidth="1"/>
    <col min="4" max="4" width="0.140625" style="1" customWidth="1"/>
    <col min="5" max="5" width="0.42578125" style="1" customWidth="1"/>
    <col min="6" max="6" width="0.5703125" style="1" customWidth="1"/>
    <col min="7" max="7" width="3.28515625" style="1" customWidth="1"/>
    <col min="8" max="8" width="6.42578125" style="1" customWidth="1"/>
    <col min="9" max="9" width="3.42578125" style="1" customWidth="1"/>
    <col min="10" max="10" width="7.85546875" style="1" customWidth="1"/>
    <col min="11" max="11" width="3.5703125" style="1" customWidth="1"/>
    <col min="12" max="12" width="5.28515625" style="1" customWidth="1"/>
    <col min="13" max="13" width="13.42578125" style="1" customWidth="1"/>
    <col min="14" max="14" width="7.7109375" style="1" customWidth="1"/>
    <col min="15" max="15" width="25.140625" style="1" customWidth="1"/>
    <col min="16" max="17" width="6" style="1" customWidth="1"/>
    <col min="18" max="18" width="4.140625" style="1" customWidth="1"/>
    <col min="19" max="19" width="6.85546875" style="1" customWidth="1"/>
    <col min="20" max="20" width="6.28515625" style="1" customWidth="1"/>
    <col min="21" max="21" width="5.140625" style="1" customWidth="1"/>
    <col min="22" max="22" width="3.5703125" style="1" customWidth="1"/>
    <col min="23" max="23" width="5.7109375" style="1" customWidth="1"/>
    <col min="24" max="24" width="4.28515625" style="1" customWidth="1"/>
    <col min="25" max="25" width="3.42578125" style="1" customWidth="1"/>
    <col min="26" max="26" width="4.42578125" style="1" customWidth="1"/>
    <col min="27" max="16384" width="9.140625" style="1"/>
  </cols>
  <sheetData>
    <row r="1" spans="1:26" x14ac:dyDescent="0.2">
      <c r="A1" s="19" t="s">
        <v>127</v>
      </c>
      <c r="B1" s="20" t="s">
        <v>195</v>
      </c>
      <c r="C1" s="21" t="s">
        <v>136</v>
      </c>
      <c r="D1" s="21" t="s">
        <v>138</v>
      </c>
      <c r="E1" s="21" t="s">
        <v>139</v>
      </c>
      <c r="F1" s="21" t="s">
        <v>137</v>
      </c>
      <c r="G1" s="21" t="s">
        <v>135</v>
      </c>
      <c r="H1" s="21" t="s">
        <v>147</v>
      </c>
      <c r="I1" s="21" t="s">
        <v>199</v>
      </c>
      <c r="J1" s="21" t="s">
        <v>298</v>
      </c>
      <c r="K1" s="21" t="s">
        <v>200</v>
      </c>
      <c r="L1" s="21" t="s">
        <v>124</v>
      </c>
      <c r="M1" s="20" t="s">
        <v>152</v>
      </c>
      <c r="N1" s="21" t="s">
        <v>129</v>
      </c>
      <c r="O1" s="20" t="s">
        <v>238</v>
      </c>
      <c r="P1" s="21" t="s">
        <v>143</v>
      </c>
      <c r="Q1" s="20" t="s">
        <v>154</v>
      </c>
      <c r="R1" s="1" t="s">
        <v>303</v>
      </c>
      <c r="T1" s="1" t="s">
        <v>202</v>
      </c>
      <c r="U1" s="1" t="s">
        <v>278</v>
      </c>
      <c r="W1" s="1" t="s">
        <v>203</v>
      </c>
      <c r="Z1" s="1" t="s">
        <v>279</v>
      </c>
    </row>
    <row r="2" spans="1:26" s="31" customFormat="1" x14ac:dyDescent="0.2">
      <c r="A2" s="27">
        <v>1</v>
      </c>
      <c r="B2" s="28" t="s">
        <v>175</v>
      </c>
      <c r="C2" s="28">
        <v>5</v>
      </c>
      <c r="D2" s="28">
        <v>5</v>
      </c>
      <c r="E2" s="28">
        <v>5</v>
      </c>
      <c r="F2" s="28">
        <v>5</v>
      </c>
      <c r="G2" s="28">
        <v>1</v>
      </c>
      <c r="H2" s="29">
        <v>43191</v>
      </c>
      <c r="I2" s="30">
        <v>4</v>
      </c>
      <c r="J2" s="29">
        <v>43252</v>
      </c>
      <c r="K2" s="30">
        <v>8</v>
      </c>
      <c r="L2" s="30">
        <v>0</v>
      </c>
      <c r="M2" s="30" t="s">
        <v>205</v>
      </c>
      <c r="N2" s="30" t="s">
        <v>140</v>
      </c>
      <c r="O2" s="30" t="s">
        <v>239</v>
      </c>
      <c r="P2" s="30"/>
      <c r="Q2" s="30"/>
      <c r="T2" s="29">
        <v>43191</v>
      </c>
      <c r="U2" s="30">
        <v>4</v>
      </c>
      <c r="V2" s="29"/>
      <c r="W2" s="26">
        <v>43191</v>
      </c>
      <c r="X2" s="14"/>
      <c r="Y2" s="1">
        <v>40</v>
      </c>
      <c r="Z2" s="31">
        <v>40</v>
      </c>
    </row>
    <row r="3" spans="1:26" x14ac:dyDescent="0.2">
      <c r="A3" s="6">
        <v>2</v>
      </c>
      <c r="B3" s="15" t="s">
        <v>194</v>
      </c>
      <c r="C3" s="15">
        <v>5</v>
      </c>
      <c r="D3" s="15">
        <v>5</v>
      </c>
      <c r="E3" s="15">
        <v>5</v>
      </c>
      <c r="F3" s="15">
        <v>5</v>
      </c>
      <c r="G3" s="15">
        <v>1</v>
      </c>
      <c r="H3" s="26">
        <v>43191</v>
      </c>
      <c r="I3" s="41"/>
      <c r="J3" s="26">
        <v>43191</v>
      </c>
      <c r="K3" s="41"/>
      <c r="L3" s="14"/>
      <c r="M3" s="14" t="s">
        <v>206</v>
      </c>
      <c r="N3" s="41" t="s">
        <v>134</v>
      </c>
      <c r="O3" s="14" t="s">
        <v>237</v>
      </c>
      <c r="P3" s="14"/>
      <c r="Q3" s="14"/>
      <c r="R3" s="1">
        <v>40</v>
      </c>
      <c r="T3" s="26">
        <v>43191</v>
      </c>
      <c r="U3" s="14"/>
      <c r="V3" s="14"/>
      <c r="W3" s="26">
        <v>43221</v>
      </c>
      <c r="X3" s="14"/>
      <c r="Y3" s="1">
        <v>4</v>
      </c>
      <c r="Z3" s="31">
        <v>4</v>
      </c>
    </row>
    <row r="4" spans="1:26" s="31" customFormat="1" x14ac:dyDescent="0.2">
      <c r="A4" s="27">
        <v>3</v>
      </c>
      <c r="B4" s="28" t="s">
        <v>169</v>
      </c>
      <c r="C4" s="28">
        <v>4</v>
      </c>
      <c r="D4" s="28">
        <v>5</v>
      </c>
      <c r="E4" s="28">
        <v>5</v>
      </c>
      <c r="F4" s="28">
        <v>4.666666666666667</v>
      </c>
      <c r="G4" s="28">
        <v>2</v>
      </c>
      <c r="H4" s="29">
        <v>43191</v>
      </c>
      <c r="I4" s="30">
        <v>4</v>
      </c>
      <c r="J4" s="29">
        <v>43435</v>
      </c>
      <c r="K4" s="30">
        <v>24</v>
      </c>
      <c r="L4" s="30"/>
      <c r="M4" s="30" t="s">
        <v>207</v>
      </c>
      <c r="N4" s="30" t="s">
        <v>140</v>
      </c>
      <c r="O4" s="30" t="s">
        <v>240</v>
      </c>
      <c r="P4" s="30"/>
      <c r="Q4" s="30"/>
      <c r="T4" s="29">
        <v>43191</v>
      </c>
      <c r="U4" s="30">
        <v>4</v>
      </c>
      <c r="V4" s="29"/>
      <c r="W4" s="29">
        <v>43221</v>
      </c>
      <c r="X4" s="30">
        <v>16</v>
      </c>
      <c r="Z4" s="31">
        <v>16</v>
      </c>
    </row>
    <row r="5" spans="1:26" x14ac:dyDescent="0.2">
      <c r="A5" s="6">
        <v>4</v>
      </c>
      <c r="B5" s="15" t="s">
        <v>184</v>
      </c>
      <c r="C5" s="15">
        <v>4</v>
      </c>
      <c r="D5" s="15">
        <v>5</v>
      </c>
      <c r="E5" s="15">
        <v>5</v>
      </c>
      <c r="F5" s="15">
        <v>4.666666666666667</v>
      </c>
      <c r="G5" s="15">
        <v>2</v>
      </c>
      <c r="H5" s="41"/>
      <c r="I5" s="41"/>
      <c r="J5" s="26">
        <v>43252</v>
      </c>
      <c r="K5" s="41"/>
      <c r="L5" s="14"/>
      <c r="M5" s="14" t="s">
        <v>208</v>
      </c>
      <c r="N5" s="41" t="s">
        <v>134</v>
      </c>
      <c r="O5" s="14" t="s">
        <v>237</v>
      </c>
      <c r="P5" s="14"/>
      <c r="Q5" s="14"/>
      <c r="R5" s="1">
        <v>4</v>
      </c>
      <c r="T5" s="29">
        <v>43191</v>
      </c>
      <c r="U5" s="30">
        <v>16</v>
      </c>
      <c r="V5" s="14"/>
      <c r="W5" s="29">
        <v>43252</v>
      </c>
      <c r="X5" s="30">
        <v>8</v>
      </c>
      <c r="Y5" s="31"/>
      <c r="Z5" s="31">
        <v>8</v>
      </c>
    </row>
    <row r="6" spans="1:26" s="31" customFormat="1" x14ac:dyDescent="0.2">
      <c r="A6" s="27">
        <v>5</v>
      </c>
      <c r="B6" s="28" t="s">
        <v>155</v>
      </c>
      <c r="C6" s="28">
        <v>5</v>
      </c>
      <c r="D6" s="28">
        <v>3</v>
      </c>
      <c r="E6" s="28">
        <v>5</v>
      </c>
      <c r="F6" s="28">
        <v>4.333333333333333</v>
      </c>
      <c r="G6" s="28">
        <v>4</v>
      </c>
      <c r="H6" s="29">
        <v>43191</v>
      </c>
      <c r="I6" s="30">
        <v>16</v>
      </c>
      <c r="J6" s="29">
        <v>43374</v>
      </c>
      <c r="K6" s="30">
        <v>80</v>
      </c>
      <c r="L6" s="30"/>
      <c r="M6" s="30" t="s">
        <v>209</v>
      </c>
      <c r="N6" s="30" t="s">
        <v>140</v>
      </c>
      <c r="O6" s="30" t="s">
        <v>241</v>
      </c>
      <c r="P6" s="30"/>
      <c r="Q6" s="30"/>
      <c r="T6" s="29">
        <v>43221</v>
      </c>
      <c r="U6" s="30">
        <v>4</v>
      </c>
      <c r="V6" s="29"/>
      <c r="W6" s="26">
        <v>43252</v>
      </c>
      <c r="X6" s="14"/>
      <c r="Y6" s="1">
        <v>4</v>
      </c>
      <c r="Z6" s="31">
        <v>4</v>
      </c>
    </row>
    <row r="7" spans="1:26" s="31" customFormat="1" x14ac:dyDescent="0.2">
      <c r="A7" s="27">
        <v>6</v>
      </c>
      <c r="B7" s="28" t="s">
        <v>165</v>
      </c>
      <c r="C7" s="28">
        <v>5</v>
      </c>
      <c r="D7" s="28">
        <v>2</v>
      </c>
      <c r="E7" s="28">
        <v>5</v>
      </c>
      <c r="F7" s="28">
        <v>4</v>
      </c>
      <c r="G7" s="28">
        <v>5</v>
      </c>
      <c r="H7" s="32">
        <v>43221</v>
      </c>
      <c r="I7" s="30">
        <v>4</v>
      </c>
      <c r="J7" s="29">
        <v>43344</v>
      </c>
      <c r="K7" s="30">
        <v>4</v>
      </c>
      <c r="L7" s="30"/>
      <c r="M7" s="30" t="s">
        <v>210</v>
      </c>
      <c r="N7" s="30" t="s">
        <v>140</v>
      </c>
      <c r="O7" s="30" t="s">
        <v>242</v>
      </c>
      <c r="P7" s="30"/>
      <c r="Q7" s="30"/>
      <c r="T7" s="34">
        <v>43221</v>
      </c>
      <c r="U7" s="30">
        <v>16</v>
      </c>
      <c r="V7" s="29"/>
      <c r="W7" s="26">
        <v>43282</v>
      </c>
      <c r="X7" s="14"/>
      <c r="Y7" s="1">
        <v>4</v>
      </c>
      <c r="Z7" s="31">
        <v>4</v>
      </c>
    </row>
    <row r="8" spans="1:26" x14ac:dyDescent="0.2">
      <c r="A8" s="6">
        <v>7</v>
      </c>
      <c r="B8" s="15" t="s">
        <v>179</v>
      </c>
      <c r="C8" s="15">
        <v>5</v>
      </c>
      <c r="D8" s="15">
        <v>3</v>
      </c>
      <c r="E8" s="15">
        <v>4</v>
      </c>
      <c r="F8" s="15">
        <v>4</v>
      </c>
      <c r="G8" s="15">
        <v>5</v>
      </c>
      <c r="H8" s="41"/>
      <c r="I8" s="41"/>
      <c r="J8" s="26">
        <v>43374</v>
      </c>
      <c r="K8" s="41"/>
      <c r="L8" s="14">
        <v>200</v>
      </c>
      <c r="M8" s="14" t="s">
        <v>211</v>
      </c>
      <c r="N8" s="41" t="s">
        <v>134</v>
      </c>
      <c r="O8" s="14" t="s">
        <v>243</v>
      </c>
      <c r="P8" s="14"/>
      <c r="Q8" s="14"/>
      <c r="R8" s="1">
        <v>8</v>
      </c>
      <c r="T8" s="29">
        <v>43221</v>
      </c>
      <c r="U8" s="30">
        <v>8</v>
      </c>
      <c r="V8" s="14"/>
      <c r="W8" s="26">
        <v>43313</v>
      </c>
      <c r="X8" s="14"/>
      <c r="Y8" s="1">
        <v>2</v>
      </c>
      <c r="Z8" s="31">
        <v>2</v>
      </c>
    </row>
    <row r="9" spans="1:26" x14ac:dyDescent="0.2">
      <c r="A9" s="6">
        <v>8</v>
      </c>
      <c r="B9" s="15" t="s">
        <v>182</v>
      </c>
      <c r="C9" s="15">
        <v>4</v>
      </c>
      <c r="D9" s="15">
        <v>3</v>
      </c>
      <c r="E9" s="15">
        <v>5</v>
      </c>
      <c r="F9" s="15">
        <v>4</v>
      </c>
      <c r="G9" s="15">
        <v>5</v>
      </c>
      <c r="H9" s="43"/>
      <c r="I9" s="43"/>
      <c r="J9" s="26">
        <v>43313</v>
      </c>
      <c r="K9" s="41"/>
      <c r="L9" s="14"/>
      <c r="M9" s="14" t="s">
        <v>210</v>
      </c>
      <c r="N9" s="42" t="s">
        <v>198</v>
      </c>
      <c r="O9" s="14" t="s">
        <v>244</v>
      </c>
      <c r="P9" s="14"/>
      <c r="Q9" s="14"/>
      <c r="R9" s="1">
        <v>2</v>
      </c>
      <c r="T9" s="29">
        <v>43221</v>
      </c>
      <c r="U9" s="30">
        <v>8</v>
      </c>
      <c r="V9" s="14"/>
      <c r="W9" s="29">
        <v>43344</v>
      </c>
      <c r="X9" s="30">
        <v>4</v>
      </c>
      <c r="Y9" s="31"/>
      <c r="Z9" s="31">
        <v>4</v>
      </c>
    </row>
    <row r="10" spans="1:26" x14ac:dyDescent="0.2">
      <c r="A10" s="6">
        <v>9</v>
      </c>
      <c r="B10" s="15" t="s">
        <v>188</v>
      </c>
      <c r="C10" s="15">
        <v>4</v>
      </c>
      <c r="D10" s="15">
        <v>3</v>
      </c>
      <c r="E10" s="15">
        <v>5</v>
      </c>
      <c r="F10" s="15">
        <v>4</v>
      </c>
      <c r="G10" s="15">
        <v>5</v>
      </c>
      <c r="H10" s="41"/>
      <c r="I10" s="41"/>
      <c r="J10" s="26">
        <v>43221</v>
      </c>
      <c r="K10" s="41"/>
      <c r="L10" s="14"/>
      <c r="M10" s="14" t="s">
        <v>208</v>
      </c>
      <c r="N10" s="41" t="s">
        <v>134</v>
      </c>
      <c r="O10" s="14" t="s">
        <v>245</v>
      </c>
      <c r="P10" s="14"/>
      <c r="Q10" s="14"/>
      <c r="R10" s="1">
        <v>4</v>
      </c>
      <c r="T10" s="29">
        <v>43221</v>
      </c>
      <c r="U10" s="30">
        <v>4</v>
      </c>
      <c r="V10" s="14"/>
      <c r="W10" s="26">
        <v>43344</v>
      </c>
      <c r="X10" s="14"/>
      <c r="Y10" s="1">
        <v>2</v>
      </c>
      <c r="Z10" s="31">
        <v>2</v>
      </c>
    </row>
    <row r="11" spans="1:26" x14ac:dyDescent="0.2">
      <c r="A11" s="6">
        <v>10</v>
      </c>
      <c r="B11" s="15" t="s">
        <v>161</v>
      </c>
      <c r="C11" s="15">
        <v>5</v>
      </c>
      <c r="D11" s="15">
        <v>1</v>
      </c>
      <c r="E11" s="15">
        <v>5</v>
      </c>
      <c r="F11" s="15">
        <v>3.6666666666666665</v>
      </c>
      <c r="G11" s="15">
        <v>9</v>
      </c>
      <c r="H11" s="41"/>
      <c r="I11" s="41"/>
      <c r="J11" s="26">
        <v>43405</v>
      </c>
      <c r="K11" s="41"/>
      <c r="L11" s="14">
        <v>200</v>
      </c>
      <c r="M11" s="14" t="s">
        <v>212</v>
      </c>
      <c r="N11" s="41" t="s">
        <v>134</v>
      </c>
      <c r="O11" s="14" t="s">
        <v>246</v>
      </c>
      <c r="P11" s="14"/>
      <c r="Q11" s="14"/>
      <c r="R11" s="1">
        <v>40</v>
      </c>
      <c r="T11" s="29">
        <v>43221</v>
      </c>
      <c r="U11" s="30">
        <v>4</v>
      </c>
      <c r="V11" s="14"/>
      <c r="W11" s="29">
        <v>43374</v>
      </c>
      <c r="X11" s="30">
        <v>80</v>
      </c>
      <c r="Y11" s="31"/>
      <c r="Z11" s="31">
        <v>80</v>
      </c>
    </row>
    <row r="12" spans="1:26" s="31" customFormat="1" x14ac:dyDescent="0.2">
      <c r="A12" s="27">
        <v>11</v>
      </c>
      <c r="B12" s="28" t="s">
        <v>164</v>
      </c>
      <c r="C12" s="28">
        <v>3</v>
      </c>
      <c r="D12" s="28">
        <v>3</v>
      </c>
      <c r="E12" s="28">
        <v>5</v>
      </c>
      <c r="F12" s="28">
        <v>3.6666666666666665</v>
      </c>
      <c r="G12" s="28">
        <v>9</v>
      </c>
      <c r="H12" s="29">
        <v>43221</v>
      </c>
      <c r="I12" s="30">
        <v>16</v>
      </c>
      <c r="J12" s="29">
        <v>43497</v>
      </c>
      <c r="K12" s="30">
        <v>4</v>
      </c>
      <c r="L12" s="30"/>
      <c r="M12" s="30" t="s">
        <v>213</v>
      </c>
      <c r="N12" s="30" t="s">
        <v>140</v>
      </c>
      <c r="O12" s="30" t="s">
        <v>252</v>
      </c>
      <c r="P12" s="30"/>
      <c r="Q12" s="30"/>
      <c r="T12" s="29">
        <v>43252</v>
      </c>
      <c r="U12" s="30">
        <v>8</v>
      </c>
      <c r="V12" s="29"/>
      <c r="W12" s="26">
        <v>43374</v>
      </c>
      <c r="X12" s="14"/>
      <c r="Y12" s="1">
        <v>8</v>
      </c>
      <c r="Z12" s="31">
        <v>8</v>
      </c>
    </row>
    <row r="13" spans="1:26" s="31" customFormat="1" x14ac:dyDescent="0.2">
      <c r="A13" s="27">
        <v>12</v>
      </c>
      <c r="B13" s="28" t="s">
        <v>72</v>
      </c>
      <c r="C13" s="28">
        <v>2</v>
      </c>
      <c r="D13" s="28">
        <v>4</v>
      </c>
      <c r="E13" s="28">
        <v>5</v>
      </c>
      <c r="F13" s="28">
        <v>3.6666666666666665</v>
      </c>
      <c r="G13" s="28">
        <v>9</v>
      </c>
      <c r="H13" s="29">
        <v>43221</v>
      </c>
      <c r="I13" s="30">
        <v>8</v>
      </c>
      <c r="J13" s="29">
        <v>43617</v>
      </c>
      <c r="K13" s="30">
        <v>40</v>
      </c>
      <c r="L13" s="30"/>
      <c r="M13" s="30" t="s">
        <v>214</v>
      </c>
      <c r="N13" s="30" t="s">
        <v>140</v>
      </c>
      <c r="O13" s="30" t="s">
        <v>240</v>
      </c>
      <c r="P13" s="30"/>
      <c r="Q13" s="30"/>
      <c r="T13" s="29">
        <v>43252</v>
      </c>
      <c r="U13" s="30">
        <v>4</v>
      </c>
      <c r="V13" s="29"/>
      <c r="W13" s="29">
        <v>43374</v>
      </c>
      <c r="X13" s="30">
        <v>24</v>
      </c>
      <c r="Z13" s="31">
        <v>24</v>
      </c>
    </row>
    <row r="14" spans="1:26" x14ac:dyDescent="0.2">
      <c r="A14" s="6">
        <v>13</v>
      </c>
      <c r="B14" s="15" t="s">
        <v>174</v>
      </c>
      <c r="C14" s="15">
        <v>5</v>
      </c>
      <c r="D14" s="15">
        <v>2</v>
      </c>
      <c r="E14" s="15">
        <v>4</v>
      </c>
      <c r="F14" s="15">
        <v>3.6666666666666665</v>
      </c>
      <c r="G14" s="15">
        <v>9</v>
      </c>
      <c r="H14" s="44"/>
      <c r="I14" s="41"/>
      <c r="J14" s="26">
        <v>43282</v>
      </c>
      <c r="K14" s="41"/>
      <c r="L14" s="14"/>
      <c r="M14" s="14" t="s">
        <v>215</v>
      </c>
      <c r="N14" s="41" t="s">
        <v>134</v>
      </c>
      <c r="O14" s="14" t="s">
        <v>245</v>
      </c>
      <c r="P14" s="14"/>
      <c r="Q14" s="14"/>
      <c r="R14" s="1">
        <v>4</v>
      </c>
      <c r="T14" s="29">
        <v>43252</v>
      </c>
      <c r="U14" s="30">
        <v>4</v>
      </c>
      <c r="V14" s="26"/>
      <c r="W14" s="26">
        <v>43374</v>
      </c>
      <c r="X14" s="14"/>
      <c r="Y14" s="1">
        <v>4</v>
      </c>
      <c r="Z14" s="31">
        <v>4</v>
      </c>
    </row>
    <row r="15" spans="1:26" s="31" customFormat="1" x14ac:dyDescent="0.2">
      <c r="A15" s="27">
        <v>14</v>
      </c>
      <c r="B15" s="28" t="s">
        <v>176</v>
      </c>
      <c r="C15" s="28">
        <v>1</v>
      </c>
      <c r="D15" s="28">
        <v>5</v>
      </c>
      <c r="E15" s="28">
        <v>5</v>
      </c>
      <c r="F15" s="28">
        <v>3.6666666666666665</v>
      </c>
      <c r="G15" s="28">
        <v>9</v>
      </c>
      <c r="H15" s="29">
        <v>43221</v>
      </c>
      <c r="I15" s="30">
        <v>8</v>
      </c>
      <c r="J15" s="29">
        <v>43617</v>
      </c>
      <c r="K15" s="30">
        <v>80</v>
      </c>
      <c r="L15" s="30">
        <v>200</v>
      </c>
      <c r="M15" s="30" t="s">
        <v>216</v>
      </c>
      <c r="N15" s="30" t="s">
        <v>140</v>
      </c>
      <c r="O15" s="30" t="s">
        <v>253</v>
      </c>
      <c r="P15" s="30"/>
      <c r="Q15" s="30"/>
      <c r="T15" s="29">
        <v>43252</v>
      </c>
      <c r="U15" s="30">
        <v>8</v>
      </c>
      <c r="V15" s="29"/>
      <c r="W15" s="26">
        <v>43374</v>
      </c>
      <c r="X15" s="14"/>
      <c r="Y15" s="1">
        <v>2</v>
      </c>
      <c r="Z15" s="31">
        <v>2</v>
      </c>
    </row>
    <row r="16" spans="1:26" s="31" customFormat="1" x14ac:dyDescent="0.2">
      <c r="A16" s="27">
        <v>15</v>
      </c>
      <c r="B16" s="28" t="s">
        <v>181</v>
      </c>
      <c r="C16" s="28">
        <v>5</v>
      </c>
      <c r="D16" s="28">
        <v>2</v>
      </c>
      <c r="E16" s="28">
        <v>4</v>
      </c>
      <c r="F16" s="28">
        <v>3.6666666666666665</v>
      </c>
      <c r="G16" s="28">
        <v>9</v>
      </c>
      <c r="H16" s="29">
        <v>43221</v>
      </c>
      <c r="I16" s="30">
        <v>4</v>
      </c>
      <c r="J16" s="29">
        <v>43617</v>
      </c>
      <c r="K16" s="30">
        <v>24</v>
      </c>
      <c r="L16" s="30"/>
      <c r="M16" s="30" t="s">
        <v>217</v>
      </c>
      <c r="N16" s="30" t="s">
        <v>140</v>
      </c>
      <c r="O16" s="30" t="s">
        <v>254</v>
      </c>
      <c r="P16" s="30"/>
      <c r="Q16" s="30"/>
      <c r="T16" s="29">
        <v>43252</v>
      </c>
      <c r="U16" s="30">
        <v>4</v>
      </c>
      <c r="V16" s="29"/>
      <c r="W16" s="29">
        <v>43374</v>
      </c>
      <c r="X16" s="30">
        <v>24</v>
      </c>
      <c r="Z16" s="31">
        <v>24</v>
      </c>
    </row>
    <row r="17" spans="1:26" x14ac:dyDescent="0.2">
      <c r="A17" s="6">
        <v>16</v>
      </c>
      <c r="B17" s="15" t="s">
        <v>183</v>
      </c>
      <c r="C17" s="15">
        <v>3</v>
      </c>
      <c r="D17" s="15">
        <v>3</v>
      </c>
      <c r="E17" s="15">
        <v>5</v>
      </c>
      <c r="F17" s="15">
        <v>3.6666666666666665</v>
      </c>
      <c r="G17" s="15">
        <v>9</v>
      </c>
      <c r="H17" s="41"/>
      <c r="I17" s="41"/>
      <c r="J17" s="26">
        <v>43405</v>
      </c>
      <c r="K17" s="41"/>
      <c r="L17" s="14"/>
      <c r="M17" s="14" t="s">
        <v>218</v>
      </c>
      <c r="N17" s="41" t="s">
        <v>134</v>
      </c>
      <c r="O17" s="14" t="s">
        <v>255</v>
      </c>
      <c r="P17" s="14"/>
      <c r="Q17" s="14"/>
      <c r="R17" s="1">
        <v>36</v>
      </c>
      <c r="T17" s="29">
        <v>43282</v>
      </c>
      <c r="U17" s="30">
        <v>36</v>
      </c>
      <c r="V17" s="14"/>
      <c r="W17" s="26">
        <v>43374</v>
      </c>
      <c r="X17" s="14"/>
      <c r="Y17" s="1">
        <v>4</v>
      </c>
      <c r="Z17" s="31">
        <v>4</v>
      </c>
    </row>
    <row r="18" spans="1:26" x14ac:dyDescent="0.2">
      <c r="A18" s="6">
        <v>17</v>
      </c>
      <c r="B18" s="15" t="s">
        <v>185</v>
      </c>
      <c r="C18" s="15">
        <v>2</v>
      </c>
      <c r="D18" s="15">
        <v>4</v>
      </c>
      <c r="E18" s="15">
        <v>5</v>
      </c>
      <c r="F18" s="15">
        <v>3.6666666666666665</v>
      </c>
      <c r="G18" s="15">
        <v>9</v>
      </c>
      <c r="H18" s="41"/>
      <c r="I18" s="41"/>
      <c r="J18" s="26">
        <v>43647</v>
      </c>
      <c r="K18" s="41"/>
      <c r="L18" s="14">
        <v>200</v>
      </c>
      <c r="M18" s="14" t="s">
        <v>219</v>
      </c>
      <c r="N18" s="41" t="s">
        <v>134</v>
      </c>
      <c r="O18" s="14" t="s">
        <v>237</v>
      </c>
      <c r="P18" s="14"/>
      <c r="Q18" s="14"/>
      <c r="R18" s="1">
        <v>40</v>
      </c>
      <c r="T18" s="29">
        <v>43344</v>
      </c>
      <c r="U18" s="30">
        <v>16</v>
      </c>
      <c r="V18" s="14"/>
      <c r="W18" s="26">
        <v>43405</v>
      </c>
      <c r="X18" s="14"/>
      <c r="Y18" s="1">
        <v>40</v>
      </c>
      <c r="Z18" s="31">
        <v>40</v>
      </c>
    </row>
    <row r="19" spans="1:26" s="31" customFormat="1" x14ac:dyDescent="0.2">
      <c r="A19" s="27">
        <v>18</v>
      </c>
      <c r="B19" s="28" t="s">
        <v>186</v>
      </c>
      <c r="C19" s="28">
        <v>4</v>
      </c>
      <c r="D19" s="28">
        <v>2</v>
      </c>
      <c r="E19" s="28">
        <v>5</v>
      </c>
      <c r="F19" s="28">
        <v>3.6666666666666665</v>
      </c>
      <c r="G19" s="28">
        <v>9</v>
      </c>
      <c r="H19" s="29">
        <v>43221</v>
      </c>
      <c r="I19" s="30">
        <v>4</v>
      </c>
      <c r="J19" s="29">
        <v>43221</v>
      </c>
      <c r="K19" s="30">
        <v>16</v>
      </c>
      <c r="L19" s="30"/>
      <c r="M19" s="30" t="s">
        <v>220</v>
      </c>
      <c r="N19" s="30" t="s">
        <v>140</v>
      </c>
      <c r="O19" s="30" t="s">
        <v>257</v>
      </c>
      <c r="P19" s="30"/>
      <c r="Q19" s="30"/>
      <c r="T19" s="29">
        <v>43344</v>
      </c>
      <c r="U19" s="30">
        <v>16</v>
      </c>
      <c r="V19" s="29"/>
      <c r="W19" s="26">
        <v>43405</v>
      </c>
      <c r="X19" s="14"/>
      <c r="Y19" s="1">
        <v>36</v>
      </c>
      <c r="Z19" s="31">
        <v>36</v>
      </c>
    </row>
    <row r="20" spans="1:26" x14ac:dyDescent="0.2">
      <c r="A20" s="6">
        <v>19</v>
      </c>
      <c r="B20" s="15" t="s">
        <v>193</v>
      </c>
      <c r="C20" s="15">
        <v>5</v>
      </c>
      <c r="D20" s="15">
        <v>2</v>
      </c>
      <c r="E20" s="15">
        <v>4</v>
      </c>
      <c r="F20" s="15">
        <v>3.6666666666666665</v>
      </c>
      <c r="G20" s="15">
        <v>9</v>
      </c>
      <c r="H20" s="41"/>
      <c r="I20" s="41"/>
      <c r="J20" s="26">
        <v>43435</v>
      </c>
      <c r="K20" s="41"/>
      <c r="L20" s="14"/>
      <c r="M20" s="14" t="s">
        <v>221</v>
      </c>
      <c r="N20" s="41" t="s">
        <v>134</v>
      </c>
      <c r="O20" s="14" t="s">
        <v>258</v>
      </c>
      <c r="P20" s="14"/>
      <c r="Q20" s="14"/>
      <c r="R20" s="1">
        <v>4</v>
      </c>
      <c r="T20" s="29">
        <v>43344</v>
      </c>
      <c r="U20" s="30">
        <v>8</v>
      </c>
      <c r="V20" s="14"/>
      <c r="W20" s="29">
        <v>43435</v>
      </c>
      <c r="X20" s="30">
        <v>24</v>
      </c>
      <c r="Y20" s="31"/>
      <c r="Z20" s="31">
        <v>24</v>
      </c>
    </row>
    <row r="21" spans="1:26" s="31" customFormat="1" x14ac:dyDescent="0.2">
      <c r="A21" s="27">
        <v>20</v>
      </c>
      <c r="B21" s="28" t="s">
        <v>159</v>
      </c>
      <c r="C21" s="28">
        <v>1</v>
      </c>
      <c r="D21" s="28">
        <v>4</v>
      </c>
      <c r="E21" s="28">
        <v>5</v>
      </c>
      <c r="F21" s="28">
        <v>3.3333333333333335</v>
      </c>
      <c r="G21" s="28">
        <v>19</v>
      </c>
      <c r="H21" s="29">
        <v>43252</v>
      </c>
      <c r="I21" s="30">
        <v>8</v>
      </c>
      <c r="J21" s="29">
        <v>43374</v>
      </c>
      <c r="K21" s="30">
        <v>24</v>
      </c>
      <c r="L21" s="30"/>
      <c r="M21" s="30" t="s">
        <v>216</v>
      </c>
      <c r="N21" s="30" t="s">
        <v>140</v>
      </c>
      <c r="O21" s="30" t="s">
        <v>259</v>
      </c>
      <c r="P21" s="30"/>
      <c r="Q21" s="30"/>
      <c r="T21" s="29">
        <v>43344</v>
      </c>
      <c r="U21" s="30">
        <v>8</v>
      </c>
      <c r="V21" s="29"/>
      <c r="W21" s="26">
        <v>43435</v>
      </c>
      <c r="X21" s="14"/>
      <c r="Y21" s="1">
        <v>4</v>
      </c>
      <c r="Z21" s="31">
        <v>4</v>
      </c>
    </row>
    <row r="22" spans="1:26" x14ac:dyDescent="0.2">
      <c r="A22" s="6">
        <v>21</v>
      </c>
      <c r="B22" s="15" t="s">
        <v>163</v>
      </c>
      <c r="C22" s="15">
        <v>4</v>
      </c>
      <c r="D22" s="15">
        <v>2</v>
      </c>
      <c r="E22" s="15">
        <v>4</v>
      </c>
      <c r="F22" s="15">
        <v>3.3333333333333335</v>
      </c>
      <c r="G22" s="15">
        <v>19</v>
      </c>
      <c r="H22" s="14"/>
      <c r="I22" s="14"/>
      <c r="J22" s="26">
        <v>43344</v>
      </c>
      <c r="K22" s="14"/>
      <c r="L22" s="14"/>
      <c r="M22" s="14" t="s">
        <v>224</v>
      </c>
      <c r="N22" s="42" t="s">
        <v>198</v>
      </c>
      <c r="O22" s="14" t="s">
        <v>244</v>
      </c>
      <c r="P22" s="14"/>
      <c r="Q22" s="14"/>
      <c r="R22" s="1">
        <v>2</v>
      </c>
      <c r="T22" s="29">
        <v>43344</v>
      </c>
      <c r="U22" s="30">
        <v>8</v>
      </c>
      <c r="V22" s="14"/>
      <c r="W22" s="29">
        <v>43435</v>
      </c>
      <c r="X22" s="30">
        <v>36</v>
      </c>
      <c r="Y22" s="31"/>
      <c r="Z22" s="31">
        <v>36</v>
      </c>
    </row>
    <row r="23" spans="1:26" s="31" customFormat="1" x14ac:dyDescent="0.2">
      <c r="A23" s="27">
        <v>22</v>
      </c>
      <c r="B23" s="28" t="s">
        <v>168</v>
      </c>
      <c r="C23" s="28">
        <v>5</v>
      </c>
      <c r="D23" s="28">
        <v>2</v>
      </c>
      <c r="E23" s="28">
        <v>3</v>
      </c>
      <c r="F23" s="28">
        <v>3.3333333333333335</v>
      </c>
      <c r="G23" s="28">
        <v>19</v>
      </c>
      <c r="H23" s="29">
        <v>43252</v>
      </c>
      <c r="I23" s="30">
        <v>4</v>
      </c>
      <c r="J23" s="29">
        <v>43739</v>
      </c>
      <c r="K23" s="30">
        <v>16</v>
      </c>
      <c r="L23" s="30"/>
      <c r="M23" s="30" t="s">
        <v>214</v>
      </c>
      <c r="N23" s="30" t="s">
        <v>140</v>
      </c>
      <c r="O23" s="30" t="s">
        <v>261</v>
      </c>
      <c r="P23" s="30"/>
      <c r="Q23" s="30"/>
      <c r="T23" s="29">
        <v>43344</v>
      </c>
      <c r="U23" s="30">
        <v>4</v>
      </c>
      <c r="V23" s="29"/>
      <c r="W23" s="29">
        <v>43435</v>
      </c>
      <c r="X23" s="30">
        <v>36</v>
      </c>
      <c r="Z23" s="31">
        <v>36</v>
      </c>
    </row>
    <row r="24" spans="1:26" x14ac:dyDescent="0.2">
      <c r="A24" s="6">
        <v>23</v>
      </c>
      <c r="B24" s="15" t="s">
        <v>172</v>
      </c>
      <c r="C24" s="15">
        <v>4</v>
      </c>
      <c r="D24" s="15">
        <v>3</v>
      </c>
      <c r="E24" s="15">
        <v>3</v>
      </c>
      <c r="F24" s="15">
        <v>3.3333333333333335</v>
      </c>
      <c r="G24" s="15">
        <v>19</v>
      </c>
      <c r="H24" s="26">
        <v>43252</v>
      </c>
      <c r="I24" s="14">
        <v>4</v>
      </c>
      <c r="J24" s="26">
        <v>43647</v>
      </c>
      <c r="K24" s="14">
        <v>18</v>
      </c>
      <c r="L24" s="14"/>
      <c r="M24" s="14" t="s">
        <v>262</v>
      </c>
      <c r="N24" s="14" t="s">
        <v>248</v>
      </c>
      <c r="O24" s="14" t="s">
        <v>263</v>
      </c>
      <c r="P24" s="14"/>
      <c r="Q24" s="14"/>
      <c r="R24" s="1">
        <v>8</v>
      </c>
      <c r="T24" s="14"/>
      <c r="U24" s="14"/>
      <c r="V24" s="14"/>
      <c r="W24" s="29">
        <v>43497</v>
      </c>
      <c r="X24" s="30">
        <v>4</v>
      </c>
      <c r="Y24" s="31"/>
      <c r="Z24" s="31">
        <v>4</v>
      </c>
    </row>
    <row r="25" spans="1:26" x14ac:dyDescent="0.2">
      <c r="A25" s="6">
        <v>24</v>
      </c>
      <c r="B25" s="15" t="s">
        <v>177</v>
      </c>
      <c r="C25" s="15">
        <v>2</v>
      </c>
      <c r="D25" s="15">
        <v>3</v>
      </c>
      <c r="E25" s="15">
        <v>5</v>
      </c>
      <c r="F25" s="15">
        <v>3.3333333333333335</v>
      </c>
      <c r="G25" s="15">
        <v>19</v>
      </c>
      <c r="H25" s="14"/>
      <c r="I25" s="14"/>
      <c r="J25" s="26">
        <v>43374</v>
      </c>
      <c r="K25" s="14"/>
      <c r="L25" s="14"/>
      <c r="M25" s="14" t="s">
        <v>223</v>
      </c>
      <c r="N25" s="42" t="s">
        <v>198</v>
      </c>
      <c r="O25" s="14" t="s">
        <v>264</v>
      </c>
      <c r="P25" s="14"/>
      <c r="Q25" s="14"/>
      <c r="R25" s="1">
        <v>4</v>
      </c>
      <c r="T25" s="14"/>
      <c r="U25" s="14"/>
      <c r="V25" s="14"/>
      <c r="W25" s="26">
        <v>43586</v>
      </c>
      <c r="X25" s="14"/>
      <c r="Y25" s="1">
        <v>8</v>
      </c>
      <c r="Z25" s="31">
        <v>8</v>
      </c>
    </row>
    <row r="26" spans="1:26" x14ac:dyDescent="0.2">
      <c r="A26" s="6">
        <v>25</v>
      </c>
      <c r="B26" s="15" t="s">
        <v>180</v>
      </c>
      <c r="C26" s="15">
        <v>5</v>
      </c>
      <c r="D26" s="15">
        <v>2</v>
      </c>
      <c r="E26" s="15">
        <v>3</v>
      </c>
      <c r="F26" s="15">
        <v>3.3333333333333335</v>
      </c>
      <c r="G26" s="15">
        <v>19</v>
      </c>
      <c r="H26" s="14"/>
      <c r="I26" s="14"/>
      <c r="J26" s="26">
        <v>43374</v>
      </c>
      <c r="K26" s="14"/>
      <c r="L26" s="14"/>
      <c r="M26" s="14" t="s">
        <v>225</v>
      </c>
      <c r="N26" s="42" t="s">
        <v>198</v>
      </c>
      <c r="O26" s="14" t="s">
        <v>263</v>
      </c>
      <c r="P26" s="14"/>
      <c r="Q26" s="14"/>
      <c r="R26" s="1">
        <v>2</v>
      </c>
      <c r="T26" s="14"/>
      <c r="U26" s="14"/>
      <c r="V26" s="14"/>
      <c r="W26" s="29">
        <v>43617</v>
      </c>
      <c r="X26" s="30">
        <v>40</v>
      </c>
      <c r="Y26" s="31"/>
      <c r="Z26" s="31">
        <v>40</v>
      </c>
    </row>
    <row r="27" spans="1:26" s="31" customFormat="1" x14ac:dyDescent="0.2">
      <c r="A27" s="27">
        <v>26</v>
      </c>
      <c r="B27" s="28" t="s">
        <v>189</v>
      </c>
      <c r="C27" s="28">
        <v>5</v>
      </c>
      <c r="D27" s="28">
        <v>2</v>
      </c>
      <c r="E27" s="28">
        <v>3</v>
      </c>
      <c r="F27" s="28">
        <v>3.3333333333333335</v>
      </c>
      <c r="G27" s="28">
        <v>19</v>
      </c>
      <c r="H27" s="29">
        <v>43252</v>
      </c>
      <c r="I27" s="30">
        <v>4</v>
      </c>
      <c r="J27" s="29">
        <v>43374</v>
      </c>
      <c r="K27" s="30">
        <v>24</v>
      </c>
      <c r="L27" s="30"/>
      <c r="M27" s="30" t="s">
        <v>265</v>
      </c>
      <c r="N27" s="30" t="s">
        <v>140</v>
      </c>
      <c r="O27" s="30" t="s">
        <v>266</v>
      </c>
      <c r="P27" s="30"/>
      <c r="Q27" s="30"/>
      <c r="T27" s="14"/>
      <c r="U27" s="14"/>
      <c r="V27" s="29"/>
      <c r="W27" s="29">
        <v>43617</v>
      </c>
      <c r="X27" s="30">
        <v>80</v>
      </c>
      <c r="Z27" s="31">
        <v>80</v>
      </c>
    </row>
    <row r="28" spans="1:26" s="31" customFormat="1" x14ac:dyDescent="0.2">
      <c r="A28" s="27">
        <v>27</v>
      </c>
      <c r="B28" s="28" t="s">
        <v>192</v>
      </c>
      <c r="C28" s="28">
        <v>3</v>
      </c>
      <c r="D28" s="28">
        <v>3</v>
      </c>
      <c r="E28" s="28">
        <v>4</v>
      </c>
      <c r="F28" s="28">
        <v>3.3333333333333335</v>
      </c>
      <c r="G28" s="28">
        <v>19</v>
      </c>
      <c r="H28" s="29">
        <v>43252</v>
      </c>
      <c r="I28" s="30">
        <v>8</v>
      </c>
      <c r="J28" s="29">
        <v>43435</v>
      </c>
      <c r="K28" s="30">
        <v>36</v>
      </c>
      <c r="L28" s="30"/>
      <c r="M28" s="30" t="s">
        <v>226</v>
      </c>
      <c r="N28" s="30" t="s">
        <v>140</v>
      </c>
      <c r="O28" s="30" t="s">
        <v>267</v>
      </c>
      <c r="P28" s="30"/>
      <c r="Q28" s="30"/>
      <c r="T28" s="14"/>
      <c r="U28" s="14"/>
      <c r="V28" s="29"/>
      <c r="W28" s="29">
        <v>43617</v>
      </c>
      <c r="X28" s="30">
        <v>24</v>
      </c>
      <c r="Z28" s="31">
        <v>24</v>
      </c>
    </row>
    <row r="29" spans="1:26" x14ac:dyDescent="0.2">
      <c r="A29" s="6">
        <v>28</v>
      </c>
      <c r="B29" s="15" t="s">
        <v>187</v>
      </c>
      <c r="C29" s="15">
        <v>3</v>
      </c>
      <c r="D29" s="15">
        <v>2</v>
      </c>
      <c r="E29" s="15">
        <v>4</v>
      </c>
      <c r="F29" s="15">
        <v>3</v>
      </c>
      <c r="G29" s="15">
        <v>27</v>
      </c>
      <c r="H29" s="26">
        <v>43252</v>
      </c>
      <c r="I29" s="14">
        <v>4</v>
      </c>
      <c r="J29" s="26">
        <v>43586</v>
      </c>
      <c r="K29" s="14">
        <v>16</v>
      </c>
      <c r="L29" s="14">
        <v>400</v>
      </c>
      <c r="M29" s="14" t="s">
        <v>222</v>
      </c>
      <c r="N29" s="14" t="s">
        <v>249</v>
      </c>
      <c r="O29" s="14" t="s">
        <v>268</v>
      </c>
      <c r="P29" s="14"/>
      <c r="Q29" s="14"/>
      <c r="R29" s="1">
        <v>8</v>
      </c>
      <c r="T29" s="26"/>
      <c r="U29" s="14"/>
      <c r="V29" s="14"/>
      <c r="W29" s="26">
        <v>43647</v>
      </c>
      <c r="X29" s="14"/>
      <c r="Y29" s="1">
        <v>40</v>
      </c>
      <c r="Z29" s="31">
        <v>40</v>
      </c>
    </row>
    <row r="30" spans="1:26" s="31" customFormat="1" x14ac:dyDescent="0.2">
      <c r="A30" s="27">
        <v>29</v>
      </c>
      <c r="B30" s="28" t="s">
        <v>191</v>
      </c>
      <c r="C30" s="28">
        <v>3</v>
      </c>
      <c r="D30" s="28">
        <v>2</v>
      </c>
      <c r="E30" s="28">
        <v>4</v>
      </c>
      <c r="F30" s="28">
        <v>3</v>
      </c>
      <c r="G30" s="28">
        <v>27</v>
      </c>
      <c r="H30" s="29">
        <v>43252</v>
      </c>
      <c r="I30" s="30">
        <v>4</v>
      </c>
      <c r="J30" s="29">
        <v>43435</v>
      </c>
      <c r="K30" s="30">
        <v>36</v>
      </c>
      <c r="L30" s="30"/>
      <c r="M30" s="30" t="s">
        <v>227</v>
      </c>
      <c r="N30" s="30" t="s">
        <v>140</v>
      </c>
      <c r="O30" s="30" t="s">
        <v>269</v>
      </c>
      <c r="P30" s="30"/>
      <c r="Q30" s="30"/>
      <c r="T30" s="14"/>
      <c r="U30" s="14"/>
      <c r="V30" s="29"/>
      <c r="W30" s="26">
        <v>43647</v>
      </c>
      <c r="X30" s="14"/>
      <c r="Y30" s="1">
        <v>8</v>
      </c>
      <c r="Z30" s="31">
        <v>8</v>
      </c>
    </row>
    <row r="31" spans="1:26" x14ac:dyDescent="0.2">
      <c r="A31" s="6">
        <v>30</v>
      </c>
      <c r="B31" s="15" t="s">
        <v>160</v>
      </c>
      <c r="C31" s="15">
        <v>4</v>
      </c>
      <c r="D31" s="15">
        <v>1</v>
      </c>
      <c r="E31" s="15">
        <v>3</v>
      </c>
      <c r="F31" s="15">
        <v>2.6666666666666665</v>
      </c>
      <c r="G31" s="15">
        <v>29</v>
      </c>
      <c r="H31" s="14"/>
      <c r="I31" s="14"/>
      <c r="J31" s="26">
        <v>43374</v>
      </c>
      <c r="K31" s="14"/>
      <c r="L31" s="14"/>
      <c r="M31" s="14" t="s">
        <v>228</v>
      </c>
      <c r="N31" s="42" t="s">
        <v>198</v>
      </c>
      <c r="O31" s="14" t="s">
        <v>270</v>
      </c>
      <c r="P31" s="14"/>
      <c r="Q31" s="14"/>
      <c r="R31" s="1">
        <v>4</v>
      </c>
      <c r="T31" s="14"/>
      <c r="U31" s="14"/>
      <c r="V31" s="14"/>
      <c r="W31" s="29">
        <v>43647</v>
      </c>
      <c r="X31" s="30">
        <v>120</v>
      </c>
      <c r="Y31" s="31"/>
      <c r="Z31" s="31">
        <v>120</v>
      </c>
    </row>
    <row r="32" spans="1:26" s="31" customFormat="1" x14ac:dyDescent="0.2">
      <c r="A32" s="27">
        <v>31</v>
      </c>
      <c r="B32" s="28" t="s">
        <v>162</v>
      </c>
      <c r="C32" s="28">
        <v>1</v>
      </c>
      <c r="D32" s="28">
        <v>2</v>
      </c>
      <c r="E32" s="28">
        <v>5</v>
      </c>
      <c r="F32" s="28">
        <v>2.6666666666666665</v>
      </c>
      <c r="G32" s="28">
        <v>29</v>
      </c>
      <c r="H32" s="29">
        <v>43282</v>
      </c>
      <c r="I32" s="30">
        <v>36</v>
      </c>
      <c r="J32" s="29">
        <v>43647</v>
      </c>
      <c r="K32" s="30">
        <v>120</v>
      </c>
      <c r="L32" s="30"/>
      <c r="M32" s="30" t="s">
        <v>229</v>
      </c>
      <c r="N32" s="30" t="s">
        <v>140</v>
      </c>
      <c r="O32" s="30" t="s">
        <v>271</v>
      </c>
      <c r="P32" s="30"/>
      <c r="Q32" s="30"/>
      <c r="T32" s="14"/>
      <c r="U32" s="14"/>
      <c r="V32" s="29"/>
      <c r="W32" s="29">
        <v>43647</v>
      </c>
      <c r="X32" s="30">
        <v>40</v>
      </c>
      <c r="Z32" s="31">
        <v>40</v>
      </c>
    </row>
    <row r="33" spans="1:26" x14ac:dyDescent="0.2">
      <c r="A33" s="6">
        <v>32</v>
      </c>
      <c r="B33" s="15" t="s">
        <v>171</v>
      </c>
      <c r="C33" s="15">
        <v>3</v>
      </c>
      <c r="D33" s="15">
        <v>2</v>
      </c>
      <c r="E33" s="15">
        <v>3</v>
      </c>
      <c r="F33" s="15">
        <v>2.6666666666666665</v>
      </c>
      <c r="G33" s="15">
        <v>29</v>
      </c>
      <c r="H33" s="26">
        <v>43282</v>
      </c>
      <c r="I33" s="14">
        <v>4</v>
      </c>
      <c r="J33" s="26">
        <v>43709</v>
      </c>
      <c r="K33" s="14">
        <v>16</v>
      </c>
      <c r="L33" s="14"/>
      <c r="M33" s="14" t="s">
        <v>230</v>
      </c>
      <c r="N33" s="14" t="s">
        <v>250</v>
      </c>
      <c r="O33" s="14" t="s">
        <v>272</v>
      </c>
      <c r="P33" s="14"/>
      <c r="Q33" s="14"/>
      <c r="R33" s="1">
        <v>2</v>
      </c>
      <c r="T33" s="14"/>
      <c r="U33" s="14"/>
      <c r="V33" s="14"/>
      <c r="W33" s="29">
        <v>43647</v>
      </c>
      <c r="X33" s="30">
        <v>24</v>
      </c>
      <c r="Y33" s="31"/>
      <c r="Z33" s="31">
        <v>24</v>
      </c>
    </row>
    <row r="34" spans="1:26" x14ac:dyDescent="0.2">
      <c r="A34" s="6">
        <v>33</v>
      </c>
      <c r="B34" s="15" t="s">
        <v>178</v>
      </c>
      <c r="C34" s="15">
        <v>5</v>
      </c>
      <c r="D34" s="15">
        <v>1</v>
      </c>
      <c r="E34" s="15">
        <v>2</v>
      </c>
      <c r="F34" s="15">
        <v>2.6666666666666665</v>
      </c>
      <c r="G34" s="15">
        <v>29</v>
      </c>
      <c r="H34" s="26">
        <v>43282</v>
      </c>
      <c r="I34" s="14">
        <v>4</v>
      </c>
      <c r="J34" s="26">
        <v>43709</v>
      </c>
      <c r="K34" s="14">
        <v>16</v>
      </c>
      <c r="L34" s="14"/>
      <c r="M34" s="14" t="s">
        <v>231</v>
      </c>
      <c r="N34" s="14" t="s">
        <v>251</v>
      </c>
      <c r="O34" s="14" t="s">
        <v>140</v>
      </c>
      <c r="P34" s="14"/>
      <c r="Q34" s="14"/>
      <c r="R34" s="1">
        <v>16</v>
      </c>
      <c r="T34" s="14"/>
      <c r="U34" s="14"/>
      <c r="V34" s="14"/>
      <c r="W34" s="29">
        <v>43647</v>
      </c>
      <c r="X34" s="30">
        <v>40</v>
      </c>
      <c r="Y34" s="31"/>
      <c r="Z34" s="31">
        <v>40</v>
      </c>
    </row>
    <row r="35" spans="1:26" s="31" customFormat="1" x14ac:dyDescent="0.2">
      <c r="A35" s="27">
        <v>34</v>
      </c>
      <c r="B35" s="28" t="s">
        <v>167</v>
      </c>
      <c r="C35" s="28">
        <v>2</v>
      </c>
      <c r="D35" s="28">
        <v>2</v>
      </c>
      <c r="E35" s="28">
        <v>3</v>
      </c>
      <c r="F35" s="28">
        <v>2.3333333333333335</v>
      </c>
      <c r="G35" s="28">
        <v>33</v>
      </c>
      <c r="H35" s="29">
        <v>43344</v>
      </c>
      <c r="I35" s="30">
        <v>16</v>
      </c>
      <c r="J35" s="29">
        <v>43647</v>
      </c>
      <c r="K35" s="30">
        <v>40</v>
      </c>
      <c r="L35" s="30"/>
      <c r="M35" s="30" t="s">
        <v>216</v>
      </c>
      <c r="N35" s="30" t="s">
        <v>140</v>
      </c>
      <c r="O35" s="30" t="s">
        <v>273</v>
      </c>
      <c r="P35" s="30"/>
      <c r="Q35" s="30"/>
      <c r="T35" s="14"/>
      <c r="U35" s="14"/>
      <c r="V35" s="29"/>
      <c r="W35" s="29">
        <v>43647</v>
      </c>
      <c r="X35" s="30">
        <v>80</v>
      </c>
      <c r="Z35" s="31">
        <v>80</v>
      </c>
    </row>
    <row r="36" spans="1:26" x14ac:dyDescent="0.2">
      <c r="A36" s="6">
        <v>35</v>
      </c>
      <c r="B36" s="15" t="s">
        <v>170</v>
      </c>
      <c r="C36" s="15">
        <v>2</v>
      </c>
      <c r="D36" s="15">
        <v>2</v>
      </c>
      <c r="E36" s="15">
        <v>3</v>
      </c>
      <c r="F36" s="15">
        <v>2.3333333333333335</v>
      </c>
      <c r="G36" s="15">
        <v>33</v>
      </c>
      <c r="H36" s="26">
        <v>43344</v>
      </c>
      <c r="I36" s="14">
        <v>4</v>
      </c>
      <c r="J36" s="26">
        <v>43709</v>
      </c>
      <c r="K36" s="14">
        <v>16</v>
      </c>
      <c r="L36" s="14"/>
      <c r="M36" s="14" t="s">
        <v>232</v>
      </c>
      <c r="N36" s="14" t="s">
        <v>250</v>
      </c>
      <c r="O36" s="14" t="s">
        <v>272</v>
      </c>
      <c r="P36" s="14"/>
      <c r="Q36" s="14"/>
      <c r="R36" s="1">
        <v>2</v>
      </c>
      <c r="T36" s="14"/>
      <c r="U36" s="14"/>
      <c r="V36" s="14"/>
      <c r="W36" s="29">
        <v>43647</v>
      </c>
      <c r="X36" s="30">
        <v>40</v>
      </c>
      <c r="Y36" s="31"/>
      <c r="Z36" s="31">
        <v>40</v>
      </c>
    </row>
    <row r="37" spans="1:26" s="31" customFormat="1" x14ac:dyDescent="0.2">
      <c r="A37" s="27">
        <v>36</v>
      </c>
      <c r="B37" s="28" t="s">
        <v>173</v>
      </c>
      <c r="C37" s="28">
        <v>2</v>
      </c>
      <c r="D37" s="28">
        <v>2</v>
      </c>
      <c r="E37" s="28">
        <v>3</v>
      </c>
      <c r="F37" s="28">
        <v>2.3333333333333335</v>
      </c>
      <c r="G37" s="28">
        <v>33</v>
      </c>
      <c r="H37" s="29">
        <v>43344</v>
      </c>
      <c r="I37" s="30">
        <v>16</v>
      </c>
      <c r="J37" s="29">
        <v>43647</v>
      </c>
      <c r="K37" s="30">
        <v>24</v>
      </c>
      <c r="L37" s="30"/>
      <c r="M37" s="30" t="s">
        <v>222</v>
      </c>
      <c r="N37" s="30" t="s">
        <v>140</v>
      </c>
      <c r="O37" s="30" t="s">
        <v>274</v>
      </c>
      <c r="P37" s="30"/>
      <c r="Q37" s="30"/>
      <c r="T37" s="14"/>
      <c r="U37" s="14"/>
      <c r="V37" s="29"/>
      <c r="W37" s="29">
        <v>43647</v>
      </c>
      <c r="X37" s="30">
        <v>36</v>
      </c>
      <c r="Z37" s="31">
        <v>36</v>
      </c>
    </row>
    <row r="38" spans="1:26" s="31" customFormat="1" x14ac:dyDescent="0.2">
      <c r="A38" s="27">
        <v>37</v>
      </c>
      <c r="B38" s="28" t="s">
        <v>157</v>
      </c>
      <c r="C38" s="28">
        <v>1</v>
      </c>
      <c r="D38" s="28">
        <v>2</v>
      </c>
      <c r="E38" s="28">
        <v>3</v>
      </c>
      <c r="F38" s="28">
        <v>2</v>
      </c>
      <c r="G38" s="28">
        <v>36</v>
      </c>
      <c r="H38" s="29">
        <v>43344</v>
      </c>
      <c r="I38" s="30">
        <v>8</v>
      </c>
      <c r="J38" s="29">
        <v>43647</v>
      </c>
      <c r="K38" s="30">
        <v>40</v>
      </c>
      <c r="L38" s="30"/>
      <c r="M38" s="30" t="s">
        <v>233</v>
      </c>
      <c r="N38" s="30" t="s">
        <v>140</v>
      </c>
      <c r="O38" s="30" t="s">
        <v>275</v>
      </c>
      <c r="P38" s="30"/>
      <c r="Q38" s="30"/>
      <c r="T38" s="14"/>
      <c r="U38" s="14"/>
      <c r="V38" s="29"/>
      <c r="W38" s="26">
        <v>43709</v>
      </c>
      <c r="X38" s="14"/>
      <c r="Y38" s="1">
        <v>2</v>
      </c>
      <c r="Z38" s="31">
        <v>2</v>
      </c>
    </row>
    <row r="39" spans="1:26" s="31" customFormat="1" x14ac:dyDescent="0.2">
      <c r="A39" s="27">
        <v>38</v>
      </c>
      <c r="B39" s="28" t="s">
        <v>190</v>
      </c>
      <c r="C39" s="28">
        <v>1</v>
      </c>
      <c r="D39" s="28">
        <v>2</v>
      </c>
      <c r="E39" s="28">
        <v>3</v>
      </c>
      <c r="F39" s="28">
        <v>2</v>
      </c>
      <c r="G39" s="28">
        <v>36</v>
      </c>
      <c r="H39" s="29">
        <v>43344</v>
      </c>
      <c r="I39" s="30">
        <v>8</v>
      </c>
      <c r="J39" s="29">
        <v>43647</v>
      </c>
      <c r="K39" s="30">
        <v>80</v>
      </c>
      <c r="L39" s="30"/>
      <c r="M39" s="30" t="s">
        <v>234</v>
      </c>
      <c r="N39" s="30" t="s">
        <v>140</v>
      </c>
      <c r="O39" s="30" t="s">
        <v>276</v>
      </c>
      <c r="P39" s="30"/>
      <c r="Q39" s="30"/>
      <c r="T39" s="14"/>
      <c r="U39" s="14"/>
      <c r="V39" s="29"/>
      <c r="W39" s="26">
        <v>43709</v>
      </c>
      <c r="X39" s="14"/>
      <c r="Y39" s="1">
        <v>16</v>
      </c>
      <c r="Z39" s="31">
        <v>16</v>
      </c>
    </row>
    <row r="40" spans="1:26" s="31" customFormat="1" x14ac:dyDescent="0.2">
      <c r="A40" s="27">
        <v>39</v>
      </c>
      <c r="B40" s="28" t="s">
        <v>158</v>
      </c>
      <c r="C40" s="28">
        <v>2</v>
      </c>
      <c r="D40" s="28">
        <v>1</v>
      </c>
      <c r="E40" s="28">
        <v>2</v>
      </c>
      <c r="F40" s="28">
        <v>1.6666666666666667</v>
      </c>
      <c r="G40" s="28">
        <v>38</v>
      </c>
      <c r="H40" s="29">
        <v>43344</v>
      </c>
      <c r="I40" s="30">
        <v>8</v>
      </c>
      <c r="J40" s="29">
        <v>43647</v>
      </c>
      <c r="K40" s="30">
        <v>40</v>
      </c>
      <c r="L40" s="30"/>
      <c r="M40" s="30" t="s">
        <v>235</v>
      </c>
      <c r="N40" s="30" t="s">
        <v>140</v>
      </c>
      <c r="O40" s="30" t="s">
        <v>277</v>
      </c>
      <c r="P40" s="30"/>
      <c r="Q40" s="30"/>
      <c r="T40" s="14"/>
      <c r="U40" s="14"/>
      <c r="V40" s="29"/>
      <c r="W40" s="26">
        <v>43709</v>
      </c>
      <c r="X40" s="14"/>
      <c r="Y40" s="1">
        <v>2</v>
      </c>
      <c r="Z40" s="31">
        <v>2</v>
      </c>
    </row>
    <row r="41" spans="1:26" s="31" customFormat="1" x14ac:dyDescent="0.2">
      <c r="A41" s="27">
        <v>40</v>
      </c>
      <c r="B41" s="28" t="s">
        <v>156</v>
      </c>
      <c r="C41" s="28">
        <v>1</v>
      </c>
      <c r="D41" s="28">
        <v>2</v>
      </c>
      <c r="E41" s="28">
        <v>2</v>
      </c>
      <c r="F41" s="28">
        <v>1.6666666666666667</v>
      </c>
      <c r="G41" s="28">
        <v>38</v>
      </c>
      <c r="H41" s="29">
        <v>43344</v>
      </c>
      <c r="I41" s="30">
        <v>4</v>
      </c>
      <c r="J41" s="29">
        <v>43647</v>
      </c>
      <c r="K41" s="30">
        <v>36</v>
      </c>
      <c r="L41" s="30"/>
      <c r="M41" s="30" t="s">
        <v>236</v>
      </c>
      <c r="N41" s="30" t="s">
        <v>140</v>
      </c>
      <c r="O41" s="30" t="s">
        <v>251</v>
      </c>
      <c r="P41" s="30"/>
      <c r="Q41" s="30"/>
      <c r="T41" s="14"/>
      <c r="U41" s="14"/>
      <c r="V41" s="29"/>
      <c r="W41" s="29">
        <v>43739</v>
      </c>
      <c r="X41" s="30">
        <v>16</v>
      </c>
      <c r="Z41" s="31">
        <v>16</v>
      </c>
    </row>
    <row r="42" spans="1:26" s="6" customFormat="1" ht="50.25" customHeight="1" x14ac:dyDescent="0.2">
      <c r="A42" s="22"/>
      <c r="B42" s="23" t="s">
        <v>247</v>
      </c>
      <c r="C42" s="24" t="s">
        <v>145</v>
      </c>
      <c r="D42" s="25" t="s">
        <v>146</v>
      </c>
      <c r="E42" s="25" t="s">
        <v>119</v>
      </c>
      <c r="F42" s="25" t="s">
        <v>121</v>
      </c>
      <c r="G42" s="25" t="s">
        <v>122</v>
      </c>
      <c r="H42" s="25" t="s">
        <v>148</v>
      </c>
      <c r="I42" s="25" t="s">
        <v>201</v>
      </c>
      <c r="J42" s="25" t="s">
        <v>149</v>
      </c>
      <c r="K42" s="25" t="s">
        <v>196</v>
      </c>
      <c r="L42" s="25" t="s">
        <v>197</v>
      </c>
      <c r="M42" s="25" t="s">
        <v>150</v>
      </c>
      <c r="N42" s="25" t="s">
        <v>142</v>
      </c>
      <c r="O42" s="25" t="s">
        <v>260</v>
      </c>
      <c r="P42" s="25" t="s">
        <v>153</v>
      </c>
      <c r="Q42" s="25" t="s">
        <v>144</v>
      </c>
      <c r="R42" s="33" t="s">
        <v>204</v>
      </c>
      <c r="T42" s="6">
        <f>+U42+X42</f>
        <v>1218</v>
      </c>
      <c r="U42" s="6">
        <f>SUM(U2:U41)</f>
        <v>192</v>
      </c>
      <c r="X42" s="6">
        <f>SUM(X2:Y41)</f>
        <v>1026</v>
      </c>
      <c r="Z42" s="6">
        <f>SUM(Z2:Z41)</f>
        <v>1026</v>
      </c>
    </row>
    <row r="43" spans="1:26" x14ac:dyDescent="0.2">
      <c r="L43" s="1">
        <f>SUM(L2:L41)</f>
        <v>1200</v>
      </c>
    </row>
    <row r="44" spans="1:26" x14ac:dyDescent="0.2">
      <c r="A44" s="6" t="s">
        <v>256</v>
      </c>
    </row>
    <row r="47" spans="1:26" x14ac:dyDescent="0.2">
      <c r="B47" s="6" t="s">
        <v>299</v>
      </c>
      <c r="T47" s="1" t="s">
        <v>202</v>
      </c>
      <c r="U47" s="1" t="s">
        <v>278</v>
      </c>
    </row>
    <row r="48" spans="1:26" outlineLevel="2" x14ac:dyDescent="0.2">
      <c r="B48" s="6" t="s">
        <v>300</v>
      </c>
      <c r="T48" s="29">
        <v>43191</v>
      </c>
      <c r="U48" s="30">
        <v>4</v>
      </c>
      <c r="V48" s="29"/>
    </row>
    <row r="49" spans="2:22" outlineLevel="2" x14ac:dyDescent="0.2">
      <c r="B49" s="6" t="s">
        <v>301</v>
      </c>
      <c r="T49" s="26">
        <v>43191</v>
      </c>
      <c r="U49" s="14">
        <v>0</v>
      </c>
      <c r="V49" s="14"/>
    </row>
    <row r="50" spans="2:22" outlineLevel="2" x14ac:dyDescent="0.2">
      <c r="B50" s="6" t="s">
        <v>302</v>
      </c>
      <c r="T50" s="29">
        <v>43191</v>
      </c>
      <c r="U50" s="30">
        <v>4</v>
      </c>
      <c r="V50" s="29"/>
    </row>
    <row r="51" spans="2:22" outlineLevel="2" x14ac:dyDescent="0.2">
      <c r="T51" s="29">
        <v>43191</v>
      </c>
      <c r="U51" s="30">
        <v>16</v>
      </c>
      <c r="V51" s="14"/>
    </row>
    <row r="52" spans="2:22" outlineLevel="1" x14ac:dyDescent="0.2">
      <c r="T52" s="35" t="s">
        <v>280</v>
      </c>
      <c r="U52" s="30">
        <f>SUBTOTAL(9,U48:U51)</f>
        <v>24</v>
      </c>
      <c r="V52" s="14"/>
    </row>
    <row r="53" spans="2:22" outlineLevel="2" x14ac:dyDescent="0.2">
      <c r="T53" s="29">
        <v>43221</v>
      </c>
      <c r="U53" s="30">
        <v>4</v>
      </c>
      <c r="V53" s="29"/>
    </row>
    <row r="54" spans="2:22" outlineLevel="2" x14ac:dyDescent="0.2">
      <c r="T54" s="34">
        <v>43221</v>
      </c>
      <c r="U54" s="30">
        <v>16</v>
      </c>
      <c r="V54" s="29"/>
    </row>
    <row r="55" spans="2:22" outlineLevel="2" x14ac:dyDescent="0.2">
      <c r="T55" s="29">
        <v>43221</v>
      </c>
      <c r="U55" s="30">
        <v>8</v>
      </c>
      <c r="V55" s="14"/>
    </row>
    <row r="56" spans="2:22" outlineLevel="2" x14ac:dyDescent="0.2">
      <c r="T56" s="29">
        <v>43221</v>
      </c>
      <c r="U56" s="30">
        <v>8</v>
      </c>
      <c r="V56" s="14"/>
    </row>
    <row r="57" spans="2:22" outlineLevel="2" x14ac:dyDescent="0.2">
      <c r="T57" s="29">
        <v>43221</v>
      </c>
      <c r="U57" s="30">
        <v>4</v>
      </c>
      <c r="V57" s="14"/>
    </row>
    <row r="58" spans="2:22" outlineLevel="2" x14ac:dyDescent="0.2">
      <c r="T58" s="29">
        <v>43221</v>
      </c>
      <c r="U58" s="30">
        <v>4</v>
      </c>
      <c r="V58" s="14"/>
    </row>
    <row r="59" spans="2:22" outlineLevel="1" x14ac:dyDescent="0.2">
      <c r="T59" s="36" t="s">
        <v>281</v>
      </c>
      <c r="U59" s="30">
        <f>SUBTOTAL(9,U53:U58)</f>
        <v>44</v>
      </c>
      <c r="V59" s="14"/>
    </row>
    <row r="60" spans="2:22" outlineLevel="2" x14ac:dyDescent="0.2">
      <c r="T60" s="29">
        <v>43252</v>
      </c>
      <c r="U60" s="30">
        <v>8</v>
      </c>
      <c r="V60" s="29"/>
    </row>
    <row r="61" spans="2:22" outlineLevel="2" x14ac:dyDescent="0.2">
      <c r="T61" s="29">
        <v>43252</v>
      </c>
      <c r="U61" s="30">
        <v>4</v>
      </c>
      <c r="V61" s="29"/>
    </row>
    <row r="62" spans="2:22" outlineLevel="2" x14ac:dyDescent="0.2">
      <c r="T62" s="29">
        <v>43252</v>
      </c>
      <c r="U62" s="30">
        <v>4</v>
      </c>
      <c r="V62" s="26"/>
    </row>
    <row r="63" spans="2:22" outlineLevel="2" x14ac:dyDescent="0.2">
      <c r="T63" s="29">
        <v>43252</v>
      </c>
      <c r="U63" s="30">
        <v>8</v>
      </c>
      <c r="V63" s="29"/>
    </row>
    <row r="64" spans="2:22" outlineLevel="2" x14ac:dyDescent="0.2">
      <c r="T64" s="29">
        <v>43252</v>
      </c>
      <c r="U64" s="30">
        <v>4</v>
      </c>
      <c r="V64" s="29"/>
    </row>
    <row r="65" spans="20:26" outlineLevel="1" x14ac:dyDescent="0.2">
      <c r="T65" s="36" t="s">
        <v>282</v>
      </c>
      <c r="U65" s="30">
        <f>SUBTOTAL(9,U60:U64)</f>
        <v>28</v>
      </c>
      <c r="V65" s="29"/>
    </row>
    <row r="66" spans="20:26" outlineLevel="2" x14ac:dyDescent="0.2">
      <c r="T66" s="29">
        <v>43282</v>
      </c>
      <c r="U66" s="30">
        <v>36</v>
      </c>
      <c r="V66" s="14"/>
    </row>
    <row r="67" spans="20:26" outlineLevel="1" x14ac:dyDescent="0.2">
      <c r="T67" s="36" t="s">
        <v>283</v>
      </c>
      <c r="U67" s="30">
        <f>SUBTOTAL(9,U66:U66)</f>
        <v>36</v>
      </c>
      <c r="V67" s="14"/>
    </row>
    <row r="68" spans="20:26" outlineLevel="2" x14ac:dyDescent="0.2">
      <c r="T68" s="29">
        <v>43344</v>
      </c>
      <c r="U68" s="30">
        <v>16</v>
      </c>
      <c r="V68" s="14"/>
    </row>
    <row r="69" spans="20:26" outlineLevel="2" x14ac:dyDescent="0.2">
      <c r="T69" s="29">
        <v>43344</v>
      </c>
      <c r="U69" s="30">
        <v>16</v>
      </c>
      <c r="V69" s="29"/>
    </row>
    <row r="70" spans="20:26" outlineLevel="2" x14ac:dyDescent="0.2">
      <c r="T70" s="29">
        <v>43344</v>
      </c>
      <c r="U70" s="30">
        <v>8</v>
      </c>
      <c r="V70" s="14"/>
    </row>
    <row r="71" spans="20:26" outlineLevel="2" x14ac:dyDescent="0.2">
      <c r="T71" s="29">
        <v>43344</v>
      </c>
      <c r="U71" s="30">
        <v>8</v>
      </c>
      <c r="V71" s="29"/>
    </row>
    <row r="72" spans="20:26" outlineLevel="2" x14ac:dyDescent="0.2">
      <c r="T72" s="29">
        <v>43344</v>
      </c>
      <c r="U72" s="30">
        <v>8</v>
      </c>
      <c r="V72" s="14"/>
    </row>
    <row r="73" spans="20:26" outlineLevel="2" x14ac:dyDescent="0.2">
      <c r="T73" s="29">
        <v>43344</v>
      </c>
      <c r="U73" s="30">
        <v>4</v>
      </c>
      <c r="V73" s="29"/>
    </row>
    <row r="74" spans="20:26" outlineLevel="1" x14ac:dyDescent="0.2">
      <c r="T74" s="36" t="s">
        <v>284</v>
      </c>
      <c r="U74" s="30">
        <f>SUBTOTAL(9,U68:U73)</f>
        <v>60</v>
      </c>
      <c r="V74" s="29"/>
    </row>
    <row r="75" spans="20:26" x14ac:dyDescent="0.2">
      <c r="T75" s="36" t="s">
        <v>285</v>
      </c>
      <c r="U75" s="30">
        <f>SUBTOTAL(9,U48:U73)</f>
        <v>192</v>
      </c>
      <c r="V75" s="29"/>
      <c r="X75" s="1">
        <f>+X80+X83+X86+X88+X93</f>
        <v>192</v>
      </c>
    </row>
    <row r="76" spans="20:26" x14ac:dyDescent="0.2">
      <c r="T76" s="14"/>
      <c r="U76" s="14"/>
      <c r="V76" s="14"/>
    </row>
    <row r="77" spans="20:26" x14ac:dyDescent="0.2">
      <c r="T77" s="14"/>
      <c r="U77" s="14"/>
      <c r="V77" s="14"/>
    </row>
    <row r="78" spans="20:26" x14ac:dyDescent="0.2">
      <c r="T78" s="1" t="s">
        <v>203</v>
      </c>
      <c r="U78" s="1" t="s">
        <v>286</v>
      </c>
      <c r="V78" s="1" t="s">
        <v>287</v>
      </c>
      <c r="W78" s="1" t="s">
        <v>279</v>
      </c>
      <c r="X78" s="1" t="s">
        <v>278</v>
      </c>
    </row>
    <row r="79" spans="20:26" outlineLevel="2" x14ac:dyDescent="0.2">
      <c r="T79" s="26">
        <v>43191</v>
      </c>
      <c r="U79" s="14"/>
      <c r="V79" s="1">
        <v>40</v>
      </c>
      <c r="W79" s="31">
        <v>40</v>
      </c>
    </row>
    <row r="80" spans="20:26" outlineLevel="1" x14ac:dyDescent="0.2">
      <c r="T80" s="37" t="s">
        <v>280</v>
      </c>
      <c r="U80" s="14"/>
      <c r="W80" s="31">
        <f>SUBTOTAL(9,W79:W79)</f>
        <v>40</v>
      </c>
      <c r="X80" s="1">
        <f>+U52</f>
        <v>24</v>
      </c>
      <c r="Z80" s="1">
        <f>+X80+W80</f>
        <v>64</v>
      </c>
    </row>
    <row r="81" spans="20:26" outlineLevel="2" x14ac:dyDescent="0.2">
      <c r="T81" s="26">
        <v>43221</v>
      </c>
      <c r="U81" s="14"/>
      <c r="V81" s="1">
        <v>4</v>
      </c>
      <c r="W81" s="31">
        <v>4</v>
      </c>
    </row>
    <row r="82" spans="20:26" outlineLevel="2" x14ac:dyDescent="0.2">
      <c r="T82" s="29">
        <v>43221</v>
      </c>
      <c r="U82" s="30">
        <v>16</v>
      </c>
      <c r="V82" s="31"/>
      <c r="W82" s="31">
        <v>16</v>
      </c>
    </row>
    <row r="83" spans="20:26" outlineLevel="1" x14ac:dyDescent="0.2">
      <c r="T83" s="36" t="s">
        <v>281</v>
      </c>
      <c r="U83" s="30"/>
      <c r="V83" s="31"/>
      <c r="W83" s="31">
        <f>SUBTOTAL(9,W81:W82)</f>
        <v>20</v>
      </c>
      <c r="X83" s="1">
        <f>+U59</f>
        <v>44</v>
      </c>
      <c r="Z83" s="1">
        <f>+X83+W83</f>
        <v>64</v>
      </c>
    </row>
    <row r="84" spans="20:26" outlineLevel="2" x14ac:dyDescent="0.2">
      <c r="T84" s="29">
        <v>43252</v>
      </c>
      <c r="U84" s="30">
        <v>8</v>
      </c>
      <c r="V84" s="31"/>
      <c r="W84" s="31">
        <v>8</v>
      </c>
    </row>
    <row r="85" spans="20:26" outlineLevel="2" x14ac:dyDescent="0.2">
      <c r="T85" s="26">
        <v>43252</v>
      </c>
      <c r="U85" s="14"/>
      <c r="V85" s="1">
        <v>4</v>
      </c>
      <c r="W85" s="31">
        <v>4</v>
      </c>
    </row>
    <row r="86" spans="20:26" outlineLevel="1" x14ac:dyDescent="0.2">
      <c r="T86" s="38" t="s">
        <v>282</v>
      </c>
      <c r="U86" s="14"/>
      <c r="W86" s="31">
        <f>SUBTOTAL(9,W84:W85)</f>
        <v>12</v>
      </c>
      <c r="X86" s="1">
        <f>+U65</f>
        <v>28</v>
      </c>
      <c r="Z86" s="1">
        <f>+X86+W86</f>
        <v>40</v>
      </c>
    </row>
    <row r="87" spans="20:26" outlineLevel="2" x14ac:dyDescent="0.2">
      <c r="T87" s="26">
        <v>43282</v>
      </c>
      <c r="U87" s="14"/>
      <c r="V87" s="1">
        <v>4</v>
      </c>
      <c r="W87" s="31">
        <v>4</v>
      </c>
    </row>
    <row r="88" spans="20:26" outlineLevel="1" x14ac:dyDescent="0.2">
      <c r="T88" s="38" t="s">
        <v>283</v>
      </c>
      <c r="U88" s="14"/>
      <c r="W88" s="31">
        <f>SUBTOTAL(9,W87:W87)</f>
        <v>4</v>
      </c>
      <c r="X88" s="1">
        <f>+U66</f>
        <v>36</v>
      </c>
      <c r="Z88" s="1">
        <f>+X88+W88</f>
        <v>40</v>
      </c>
    </row>
    <row r="89" spans="20:26" outlineLevel="2" x14ac:dyDescent="0.2">
      <c r="T89" s="26">
        <v>43313</v>
      </c>
      <c r="U89" s="14"/>
      <c r="V89" s="1">
        <v>2</v>
      </c>
      <c r="W89" s="31">
        <v>2</v>
      </c>
    </row>
    <row r="90" spans="20:26" outlineLevel="1" x14ac:dyDescent="0.2">
      <c r="T90" s="38" t="s">
        <v>288</v>
      </c>
      <c r="U90" s="14"/>
      <c r="W90" s="31">
        <f>SUBTOTAL(9,W89:W89)</f>
        <v>2</v>
      </c>
      <c r="Z90" s="1">
        <f>+X90+W90</f>
        <v>2</v>
      </c>
    </row>
    <row r="91" spans="20:26" outlineLevel="2" x14ac:dyDescent="0.2">
      <c r="T91" s="29">
        <v>43344</v>
      </c>
      <c r="U91" s="30">
        <v>4</v>
      </c>
      <c r="V91" s="31"/>
      <c r="W91" s="31">
        <v>4</v>
      </c>
    </row>
    <row r="92" spans="20:26" outlineLevel="2" x14ac:dyDescent="0.2">
      <c r="T92" s="26">
        <v>43344</v>
      </c>
      <c r="U92" s="14"/>
      <c r="V92" s="1">
        <v>2</v>
      </c>
      <c r="W92" s="31">
        <v>2</v>
      </c>
    </row>
    <row r="93" spans="20:26" outlineLevel="1" x14ac:dyDescent="0.2">
      <c r="T93" s="38" t="s">
        <v>284</v>
      </c>
      <c r="U93" s="14"/>
      <c r="W93" s="31">
        <f>SUBTOTAL(9,W91:W92)</f>
        <v>6</v>
      </c>
      <c r="X93" s="1">
        <f>+U74</f>
        <v>60</v>
      </c>
      <c r="Z93" s="1">
        <f>+X93+W93</f>
        <v>66</v>
      </c>
    </row>
    <row r="94" spans="20:26" outlineLevel="2" x14ac:dyDescent="0.2">
      <c r="T94" s="29">
        <v>43374</v>
      </c>
      <c r="U94" s="30">
        <v>80</v>
      </c>
      <c r="V94" s="31"/>
      <c r="W94" s="31">
        <v>80</v>
      </c>
    </row>
    <row r="95" spans="20:26" outlineLevel="2" x14ac:dyDescent="0.2">
      <c r="T95" s="26">
        <v>43374</v>
      </c>
      <c r="U95" s="14"/>
      <c r="V95" s="1">
        <v>8</v>
      </c>
      <c r="W95" s="31">
        <v>8</v>
      </c>
    </row>
    <row r="96" spans="20:26" outlineLevel="2" x14ac:dyDescent="0.2">
      <c r="T96" s="29">
        <v>43374</v>
      </c>
      <c r="U96" s="30">
        <v>24</v>
      </c>
      <c r="V96" s="31"/>
      <c r="W96" s="31">
        <v>24</v>
      </c>
    </row>
    <row r="97" spans="20:26" outlineLevel="2" x14ac:dyDescent="0.2">
      <c r="T97" s="26">
        <v>43374</v>
      </c>
      <c r="U97" s="14"/>
      <c r="V97" s="1">
        <v>4</v>
      </c>
      <c r="W97" s="31">
        <v>4</v>
      </c>
    </row>
    <row r="98" spans="20:26" outlineLevel="2" x14ac:dyDescent="0.2">
      <c r="T98" s="26">
        <v>43374</v>
      </c>
      <c r="U98" s="14"/>
      <c r="V98" s="1">
        <v>2</v>
      </c>
      <c r="W98" s="31">
        <v>2</v>
      </c>
    </row>
    <row r="99" spans="20:26" outlineLevel="2" x14ac:dyDescent="0.2">
      <c r="T99" s="29">
        <v>43374</v>
      </c>
      <c r="U99" s="30">
        <v>24</v>
      </c>
      <c r="V99" s="31"/>
      <c r="W99" s="31">
        <v>24</v>
      </c>
    </row>
    <row r="100" spans="20:26" outlineLevel="2" x14ac:dyDescent="0.2">
      <c r="T100" s="26">
        <v>43374</v>
      </c>
      <c r="U100" s="14"/>
      <c r="V100" s="1">
        <v>4</v>
      </c>
      <c r="W100" s="31">
        <v>4</v>
      </c>
    </row>
    <row r="101" spans="20:26" outlineLevel="1" x14ac:dyDescent="0.2">
      <c r="T101" s="38" t="s">
        <v>289</v>
      </c>
      <c r="U101" s="14"/>
      <c r="W101" s="31">
        <f>SUBTOTAL(9,W94:W100)</f>
        <v>146</v>
      </c>
      <c r="Z101" s="1">
        <f>+X101+W101</f>
        <v>146</v>
      </c>
    </row>
    <row r="102" spans="20:26" outlineLevel="2" x14ac:dyDescent="0.2">
      <c r="T102" s="26">
        <v>43405</v>
      </c>
      <c r="U102" s="14"/>
      <c r="V102" s="1">
        <v>40</v>
      </c>
      <c r="W102" s="31">
        <v>40</v>
      </c>
    </row>
    <row r="103" spans="20:26" outlineLevel="2" x14ac:dyDescent="0.2">
      <c r="T103" s="26">
        <v>43405</v>
      </c>
      <c r="U103" s="14"/>
      <c r="V103" s="1">
        <v>36</v>
      </c>
      <c r="W103" s="31">
        <v>36</v>
      </c>
    </row>
    <row r="104" spans="20:26" outlineLevel="1" x14ac:dyDescent="0.2">
      <c r="T104" s="38" t="s">
        <v>290</v>
      </c>
      <c r="U104" s="14"/>
      <c r="W104" s="31">
        <f>SUBTOTAL(9,W102:W103)</f>
        <v>76</v>
      </c>
      <c r="Z104" s="1">
        <f>+X104+W104</f>
        <v>76</v>
      </c>
    </row>
    <row r="105" spans="20:26" outlineLevel="2" x14ac:dyDescent="0.2">
      <c r="T105" s="29">
        <v>43435</v>
      </c>
      <c r="U105" s="30">
        <v>24</v>
      </c>
      <c r="V105" s="31"/>
      <c r="W105" s="31">
        <v>24</v>
      </c>
    </row>
    <row r="106" spans="20:26" outlineLevel="2" x14ac:dyDescent="0.2">
      <c r="T106" s="26">
        <v>43435</v>
      </c>
      <c r="U106" s="14"/>
      <c r="V106" s="1">
        <v>4</v>
      </c>
      <c r="W106" s="31">
        <v>4</v>
      </c>
    </row>
    <row r="107" spans="20:26" outlineLevel="2" x14ac:dyDescent="0.2">
      <c r="T107" s="29">
        <v>43435</v>
      </c>
      <c r="U107" s="30">
        <v>36</v>
      </c>
      <c r="V107" s="31"/>
      <c r="W107" s="31">
        <v>36</v>
      </c>
    </row>
    <row r="108" spans="20:26" outlineLevel="2" x14ac:dyDescent="0.2">
      <c r="T108" s="29">
        <v>43435</v>
      </c>
      <c r="U108" s="30">
        <v>36</v>
      </c>
      <c r="V108" s="31"/>
      <c r="W108" s="31">
        <v>36</v>
      </c>
    </row>
    <row r="109" spans="20:26" outlineLevel="1" x14ac:dyDescent="0.2">
      <c r="T109" s="36" t="s">
        <v>291</v>
      </c>
      <c r="U109" s="30"/>
      <c r="V109" s="31"/>
      <c r="W109" s="31">
        <f>SUBTOTAL(9,W105:W108)</f>
        <v>100</v>
      </c>
      <c r="Z109" s="1">
        <f>+X109+W109</f>
        <v>100</v>
      </c>
    </row>
    <row r="110" spans="20:26" outlineLevel="2" x14ac:dyDescent="0.2">
      <c r="T110" s="29">
        <v>43497</v>
      </c>
      <c r="U110" s="30">
        <v>4</v>
      </c>
      <c r="V110" s="31"/>
      <c r="W110" s="31">
        <v>4</v>
      </c>
    </row>
    <row r="111" spans="20:26" outlineLevel="1" x14ac:dyDescent="0.2">
      <c r="T111" s="36" t="s">
        <v>292</v>
      </c>
      <c r="U111" s="30"/>
      <c r="V111" s="31"/>
      <c r="W111" s="31">
        <f>SUBTOTAL(9,W110:W110)</f>
        <v>4</v>
      </c>
      <c r="Z111" s="1">
        <f>+X111+W111</f>
        <v>4</v>
      </c>
    </row>
    <row r="112" spans="20:26" outlineLevel="2" x14ac:dyDescent="0.2">
      <c r="T112" s="26">
        <v>43586</v>
      </c>
      <c r="U112" s="14"/>
      <c r="V112" s="1">
        <v>8</v>
      </c>
      <c r="W112" s="31">
        <v>8</v>
      </c>
    </row>
    <row r="113" spans="20:26" outlineLevel="1" x14ac:dyDescent="0.2">
      <c r="T113" s="38" t="s">
        <v>293</v>
      </c>
      <c r="U113" s="14"/>
      <c r="W113" s="31">
        <f>SUBTOTAL(9,W112:W112)</f>
        <v>8</v>
      </c>
      <c r="Z113" s="1">
        <f>+X113+W113</f>
        <v>8</v>
      </c>
    </row>
    <row r="114" spans="20:26" outlineLevel="2" x14ac:dyDescent="0.2">
      <c r="T114" s="29">
        <v>43617</v>
      </c>
      <c r="U114" s="30">
        <v>40</v>
      </c>
      <c r="V114" s="31"/>
      <c r="W114" s="31">
        <v>40</v>
      </c>
    </row>
    <row r="115" spans="20:26" outlineLevel="2" x14ac:dyDescent="0.2">
      <c r="T115" s="29">
        <v>43617</v>
      </c>
      <c r="U115" s="30">
        <v>80</v>
      </c>
      <c r="V115" s="31"/>
      <c r="W115" s="31">
        <v>80</v>
      </c>
    </row>
    <row r="116" spans="20:26" outlineLevel="2" x14ac:dyDescent="0.2">
      <c r="T116" s="29">
        <v>43617</v>
      </c>
      <c r="U116" s="30">
        <v>24</v>
      </c>
      <c r="V116" s="31"/>
      <c r="W116" s="31">
        <v>24</v>
      </c>
    </row>
    <row r="117" spans="20:26" outlineLevel="1" x14ac:dyDescent="0.2">
      <c r="T117" s="36" t="s">
        <v>294</v>
      </c>
      <c r="U117" s="30"/>
      <c r="V117" s="31"/>
      <c r="W117" s="31">
        <f>SUBTOTAL(9,W114:W116)</f>
        <v>144</v>
      </c>
      <c r="Z117" s="1">
        <f>+X117+W117</f>
        <v>144</v>
      </c>
    </row>
    <row r="118" spans="20:26" outlineLevel="2" x14ac:dyDescent="0.2">
      <c r="T118" s="26">
        <v>43647</v>
      </c>
      <c r="U118" s="14"/>
      <c r="V118" s="1">
        <v>40</v>
      </c>
      <c r="W118" s="31">
        <v>40</v>
      </c>
    </row>
    <row r="119" spans="20:26" outlineLevel="2" x14ac:dyDescent="0.2">
      <c r="T119" s="26">
        <v>43647</v>
      </c>
      <c r="U119" s="14"/>
      <c r="V119" s="1">
        <v>8</v>
      </c>
      <c r="W119" s="31">
        <v>8</v>
      </c>
    </row>
    <row r="120" spans="20:26" outlineLevel="2" x14ac:dyDescent="0.2">
      <c r="T120" s="29">
        <v>43647</v>
      </c>
      <c r="U120" s="30">
        <v>120</v>
      </c>
      <c r="V120" s="31"/>
      <c r="W120" s="31">
        <v>120</v>
      </c>
    </row>
    <row r="121" spans="20:26" outlineLevel="2" x14ac:dyDescent="0.2">
      <c r="T121" s="29">
        <v>43647</v>
      </c>
      <c r="U121" s="30">
        <v>40</v>
      </c>
      <c r="V121" s="31"/>
      <c r="W121" s="31">
        <v>40</v>
      </c>
    </row>
    <row r="122" spans="20:26" outlineLevel="2" x14ac:dyDescent="0.2">
      <c r="T122" s="29">
        <v>43647</v>
      </c>
      <c r="U122" s="30">
        <v>24</v>
      </c>
      <c r="V122" s="31"/>
      <c r="W122" s="31">
        <v>24</v>
      </c>
    </row>
    <row r="123" spans="20:26" outlineLevel="2" x14ac:dyDescent="0.2">
      <c r="T123" s="29">
        <v>43647</v>
      </c>
      <c r="U123" s="30">
        <v>40</v>
      </c>
      <c r="V123" s="31"/>
      <c r="W123" s="31">
        <v>40</v>
      </c>
    </row>
    <row r="124" spans="20:26" outlineLevel="2" x14ac:dyDescent="0.2">
      <c r="T124" s="29">
        <v>43647</v>
      </c>
      <c r="U124" s="30">
        <v>80</v>
      </c>
      <c r="V124" s="31"/>
      <c r="W124" s="31">
        <v>80</v>
      </c>
    </row>
    <row r="125" spans="20:26" outlineLevel="2" x14ac:dyDescent="0.2">
      <c r="T125" s="29">
        <v>43647</v>
      </c>
      <c r="U125" s="30">
        <v>40</v>
      </c>
      <c r="V125" s="31"/>
      <c r="W125" s="31">
        <v>40</v>
      </c>
    </row>
    <row r="126" spans="20:26" outlineLevel="2" x14ac:dyDescent="0.2">
      <c r="T126" s="29">
        <v>43647</v>
      </c>
      <c r="U126" s="30">
        <v>36</v>
      </c>
      <c r="V126" s="31"/>
      <c r="W126" s="31">
        <v>36</v>
      </c>
    </row>
    <row r="127" spans="20:26" outlineLevel="1" x14ac:dyDescent="0.2">
      <c r="T127" s="36" t="s">
        <v>295</v>
      </c>
      <c r="U127" s="30"/>
      <c r="V127" s="31"/>
      <c r="W127" s="31">
        <f>SUBTOTAL(9,W118:W126)</f>
        <v>428</v>
      </c>
      <c r="Z127" s="1">
        <f>+X127+W127</f>
        <v>428</v>
      </c>
    </row>
    <row r="128" spans="20:26" outlineLevel="2" x14ac:dyDescent="0.2">
      <c r="T128" s="26">
        <v>43709</v>
      </c>
      <c r="U128" s="14"/>
      <c r="V128" s="1">
        <v>2</v>
      </c>
      <c r="W128" s="31">
        <v>2</v>
      </c>
    </row>
    <row r="129" spans="20:26" outlineLevel="2" x14ac:dyDescent="0.2">
      <c r="T129" s="26">
        <v>43709</v>
      </c>
      <c r="U129" s="14"/>
      <c r="V129" s="1">
        <v>16</v>
      </c>
      <c r="W129" s="31">
        <v>16</v>
      </c>
    </row>
    <row r="130" spans="20:26" outlineLevel="2" x14ac:dyDescent="0.2">
      <c r="T130" s="26">
        <v>43709</v>
      </c>
      <c r="U130" s="14"/>
      <c r="V130" s="1">
        <v>2</v>
      </c>
      <c r="W130" s="31">
        <v>2</v>
      </c>
    </row>
    <row r="131" spans="20:26" outlineLevel="1" x14ac:dyDescent="0.2">
      <c r="T131" s="38" t="s">
        <v>296</v>
      </c>
      <c r="U131" s="14"/>
      <c r="W131" s="31">
        <f>SUBTOTAL(9,W128:W130)</f>
        <v>20</v>
      </c>
      <c r="Z131" s="1">
        <f>+X131+W131</f>
        <v>20</v>
      </c>
    </row>
    <row r="132" spans="20:26" outlineLevel="2" x14ac:dyDescent="0.2">
      <c r="T132" s="29">
        <v>43739</v>
      </c>
      <c r="U132" s="30">
        <v>16</v>
      </c>
      <c r="V132" s="31"/>
      <c r="W132" s="31">
        <v>16</v>
      </c>
    </row>
    <row r="133" spans="20:26" outlineLevel="1" x14ac:dyDescent="0.2">
      <c r="T133" s="40" t="s">
        <v>297</v>
      </c>
      <c r="U133" s="39"/>
      <c r="V133" s="31"/>
      <c r="W133" s="31">
        <f>SUBTOTAL(9,W132:W132)</f>
        <v>16</v>
      </c>
      <c r="Z133" s="1">
        <f>+X133+W133</f>
        <v>16</v>
      </c>
    </row>
    <row r="134" spans="20:26" x14ac:dyDescent="0.2">
      <c r="T134" s="40" t="s">
        <v>285</v>
      </c>
      <c r="U134" s="39"/>
      <c r="V134" s="31"/>
      <c r="W134" s="31">
        <f>SUBTOTAL(9,W79:W132)</f>
        <v>1026</v>
      </c>
      <c r="Z134" s="9">
        <f>SUM(Z79:Z133)</f>
        <v>1218</v>
      </c>
    </row>
    <row r="135" spans="20:26" x14ac:dyDescent="0.2">
      <c r="Z135" s="1">
        <f>+Z134/T138</f>
        <v>0.47764705882352942</v>
      </c>
    </row>
    <row r="137" spans="20:26" x14ac:dyDescent="0.2">
      <c r="T137" s="1">
        <v>1700</v>
      </c>
    </row>
    <row r="138" spans="20:26" x14ac:dyDescent="0.2">
      <c r="T138" s="1">
        <f>+T137*1.5</f>
        <v>2550</v>
      </c>
    </row>
  </sheetData>
  <pageMargins left="0.70866141732283472" right="0.39370078740157483" top="0.59055118110236227" bottom="0.39370078740157483" header="0.31496062992125984" footer="0.31496062992125984"/>
  <pageSetup paperSize="9" orientation="landscape" r:id="rId1"/>
  <headerFooter>
    <oddHeader>&amp;LVišja strokovna šola Brežice&amp;CZbirnik akcijskega načrta 2018&amp;R&amp;D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zoomScale="120" zoomScaleNormal="120" zoomScalePageLayoutView="120" workbookViewId="0">
      <selection activeCell="I31" sqref="I31"/>
    </sheetView>
  </sheetViews>
  <sheetFormatPr defaultColWidth="8.85546875" defaultRowHeight="12" x14ac:dyDescent="0.2"/>
  <cols>
    <col min="1" max="1" width="2.42578125" style="6" customWidth="1"/>
    <col min="2" max="2" width="26.140625" style="6" customWidth="1"/>
    <col min="3" max="3" width="3.28515625" style="1" customWidth="1"/>
    <col min="4" max="4" width="3.42578125" style="1" customWidth="1"/>
    <col min="5" max="5" width="2.85546875" style="1" customWidth="1"/>
    <col min="6" max="6" width="3.7109375" style="1" customWidth="1"/>
    <col min="7" max="7" width="3.28515625" style="1" customWidth="1"/>
    <col min="8" max="8" width="5.7109375" style="1" customWidth="1"/>
    <col min="9" max="9" width="7" style="1" customWidth="1"/>
    <col min="10" max="10" width="8.140625" style="1" customWidth="1"/>
    <col min="11" max="11" width="21.7109375" style="1" customWidth="1"/>
    <col min="12" max="12" width="13.42578125" style="1" customWidth="1"/>
    <col min="13" max="13" width="9.85546875" style="1" bestFit="1" customWidth="1"/>
    <col min="14" max="14" width="25.140625" style="1" customWidth="1"/>
    <col min="15" max="16" width="6" style="1" customWidth="1"/>
    <col min="17" max="17" width="19.140625" style="1" customWidth="1"/>
    <col min="18" max="18" width="15.28515625" style="1" customWidth="1"/>
    <col min="19" max="16384" width="8.85546875" style="1"/>
  </cols>
  <sheetData>
    <row r="1" spans="1:16" x14ac:dyDescent="0.2">
      <c r="A1" s="19" t="s">
        <v>127</v>
      </c>
      <c r="B1" s="20" t="s">
        <v>195</v>
      </c>
      <c r="C1" s="21" t="s">
        <v>136</v>
      </c>
      <c r="D1" s="21" t="s">
        <v>138</v>
      </c>
      <c r="E1" s="21" t="s">
        <v>139</v>
      </c>
      <c r="F1" s="21" t="s">
        <v>137</v>
      </c>
      <c r="G1" s="21" t="s">
        <v>135</v>
      </c>
      <c r="H1" s="21" t="s">
        <v>126</v>
      </c>
      <c r="I1" s="21" t="s">
        <v>124</v>
      </c>
      <c r="J1" s="21" t="s">
        <v>147</v>
      </c>
      <c r="K1" s="21" t="s">
        <v>151</v>
      </c>
      <c r="L1" s="20" t="s">
        <v>152</v>
      </c>
      <c r="M1" s="21" t="s">
        <v>129</v>
      </c>
      <c r="N1" s="20" t="s">
        <v>304</v>
      </c>
      <c r="O1" s="21" t="s">
        <v>143</v>
      </c>
      <c r="P1" s="20" t="s">
        <v>154</v>
      </c>
    </row>
    <row r="2" spans="1:16" x14ac:dyDescent="0.2">
      <c r="A2" s="6">
        <v>21</v>
      </c>
      <c r="B2" s="15" t="s">
        <v>305</v>
      </c>
      <c r="C2" s="15">
        <v>5</v>
      </c>
      <c r="D2" s="15">
        <v>5</v>
      </c>
      <c r="E2" s="15">
        <v>5</v>
      </c>
      <c r="F2" s="15">
        <v>5</v>
      </c>
      <c r="G2" s="15">
        <v>1</v>
      </c>
      <c r="H2" s="14"/>
      <c r="I2" s="14"/>
      <c r="J2" s="45"/>
      <c r="K2" s="14"/>
      <c r="L2" s="14"/>
      <c r="M2" s="14" t="s">
        <v>306</v>
      </c>
      <c r="N2" s="14"/>
      <c r="O2" s="14"/>
      <c r="P2" s="14"/>
    </row>
    <row r="3" spans="1:16" x14ac:dyDescent="0.2">
      <c r="A3" s="6">
        <v>40</v>
      </c>
      <c r="B3" s="15" t="s">
        <v>307</v>
      </c>
      <c r="C3" s="15">
        <v>5</v>
      </c>
      <c r="D3" s="15">
        <v>5</v>
      </c>
      <c r="E3" s="15">
        <v>5</v>
      </c>
      <c r="F3" s="15">
        <v>5</v>
      </c>
      <c r="G3" s="15">
        <v>1</v>
      </c>
      <c r="H3" s="14"/>
      <c r="I3" s="14"/>
      <c r="J3" s="14"/>
      <c r="K3" s="14"/>
      <c r="L3" s="14"/>
      <c r="M3" s="14" t="s">
        <v>308</v>
      </c>
      <c r="N3" s="14"/>
      <c r="O3" s="14"/>
      <c r="P3" s="14"/>
    </row>
    <row r="4" spans="1:16" x14ac:dyDescent="0.2">
      <c r="A4" s="6">
        <v>15</v>
      </c>
      <c r="B4" s="15" t="s">
        <v>169</v>
      </c>
      <c r="C4" s="15">
        <v>4</v>
      </c>
      <c r="D4" s="15">
        <v>5</v>
      </c>
      <c r="E4" s="15">
        <v>5</v>
      </c>
      <c r="F4" s="15">
        <v>4.6666666666666696</v>
      </c>
      <c r="G4" s="15">
        <v>2</v>
      </c>
      <c r="H4" s="14"/>
      <c r="I4" s="14"/>
      <c r="J4" s="14"/>
      <c r="K4" s="14"/>
      <c r="L4" s="14"/>
      <c r="M4" s="14" t="s">
        <v>306</v>
      </c>
      <c r="N4" s="14"/>
      <c r="O4" s="14"/>
      <c r="P4" s="14"/>
    </row>
    <row r="5" spans="1:16" x14ac:dyDescent="0.2">
      <c r="A5" s="6">
        <v>30</v>
      </c>
      <c r="B5" s="15" t="s">
        <v>184</v>
      </c>
      <c r="C5" s="15">
        <v>4</v>
      </c>
      <c r="D5" s="15">
        <v>5</v>
      </c>
      <c r="E5" s="15">
        <v>5</v>
      </c>
      <c r="F5" s="15">
        <v>4.6666666666666696</v>
      </c>
      <c r="G5" s="15">
        <v>2</v>
      </c>
      <c r="H5" s="14"/>
      <c r="I5" s="14"/>
      <c r="J5" s="14"/>
      <c r="K5" s="14"/>
      <c r="L5" s="14"/>
      <c r="M5" s="14" t="s">
        <v>308</v>
      </c>
      <c r="N5" s="14"/>
      <c r="O5" s="14"/>
      <c r="P5" s="14"/>
    </row>
    <row r="6" spans="1:16" x14ac:dyDescent="0.2">
      <c r="A6" s="6">
        <v>8</v>
      </c>
      <c r="B6" s="15" t="s">
        <v>309</v>
      </c>
      <c r="C6" s="15">
        <v>5</v>
      </c>
      <c r="D6" s="15">
        <v>3</v>
      </c>
      <c r="E6" s="15">
        <v>5</v>
      </c>
      <c r="F6" s="15">
        <v>4.3333333333333304</v>
      </c>
      <c r="G6" s="15">
        <v>4</v>
      </c>
      <c r="H6" s="14"/>
      <c r="I6" s="14"/>
      <c r="J6" s="14"/>
      <c r="K6" s="14"/>
      <c r="L6" s="14"/>
      <c r="M6" s="14" t="s">
        <v>306</v>
      </c>
      <c r="N6" s="14"/>
      <c r="O6" s="14"/>
      <c r="P6" s="14"/>
    </row>
    <row r="7" spans="1:16" x14ac:dyDescent="0.2">
      <c r="A7" s="6">
        <v>11</v>
      </c>
      <c r="B7" s="15" t="s">
        <v>165</v>
      </c>
      <c r="C7" s="15">
        <v>5</v>
      </c>
      <c r="D7" s="15">
        <v>2</v>
      </c>
      <c r="E7" s="15">
        <v>5</v>
      </c>
      <c r="F7" s="15">
        <v>4</v>
      </c>
      <c r="G7" s="15">
        <v>5</v>
      </c>
      <c r="H7" s="14"/>
      <c r="I7" s="14"/>
      <c r="J7" s="14"/>
      <c r="K7" s="14"/>
      <c r="L7" s="14"/>
      <c r="M7" s="14" t="s">
        <v>310</v>
      </c>
      <c r="N7" s="14"/>
      <c r="O7" s="14"/>
      <c r="P7" s="14"/>
    </row>
    <row r="8" spans="1:16" x14ac:dyDescent="0.2">
      <c r="A8" s="6">
        <v>25</v>
      </c>
      <c r="B8" s="15" t="s">
        <v>311</v>
      </c>
      <c r="C8" s="15">
        <v>5</v>
      </c>
      <c r="D8" s="15">
        <v>3</v>
      </c>
      <c r="E8" s="15">
        <v>4</v>
      </c>
      <c r="F8" s="15">
        <v>4</v>
      </c>
      <c r="G8" s="15">
        <v>5</v>
      </c>
      <c r="H8" s="14"/>
      <c r="I8" s="14"/>
      <c r="J8" s="14"/>
      <c r="K8" s="14"/>
      <c r="L8" s="14"/>
      <c r="M8" s="14" t="s">
        <v>308</v>
      </c>
      <c r="N8" s="14"/>
      <c r="O8" s="14"/>
      <c r="P8" s="14"/>
    </row>
    <row r="9" spans="1:16" x14ac:dyDescent="0.2">
      <c r="A9" s="6">
        <v>28</v>
      </c>
      <c r="B9" s="15" t="s">
        <v>312</v>
      </c>
      <c r="C9" s="15">
        <v>4</v>
      </c>
      <c r="D9" s="15">
        <v>3</v>
      </c>
      <c r="E9" s="15">
        <v>5</v>
      </c>
      <c r="F9" s="15">
        <v>4</v>
      </c>
      <c r="G9" s="15">
        <v>5</v>
      </c>
      <c r="H9" s="14"/>
      <c r="I9" s="14"/>
      <c r="J9" s="14"/>
      <c r="K9" s="14" t="s">
        <v>313</v>
      </c>
      <c r="L9" s="14"/>
      <c r="M9" s="14" t="s">
        <v>314</v>
      </c>
      <c r="N9" s="14"/>
      <c r="O9" s="14"/>
      <c r="P9" s="14"/>
    </row>
    <row r="10" spans="1:16" x14ac:dyDescent="0.2">
      <c r="A10" s="6">
        <v>34</v>
      </c>
      <c r="B10" s="15" t="s">
        <v>188</v>
      </c>
      <c r="C10" s="15">
        <v>4</v>
      </c>
      <c r="D10" s="15">
        <v>3</v>
      </c>
      <c r="E10" s="15">
        <v>5</v>
      </c>
      <c r="F10" s="15">
        <v>4</v>
      </c>
      <c r="G10" s="15">
        <v>5</v>
      </c>
      <c r="H10" s="14"/>
      <c r="I10" s="14"/>
      <c r="J10" s="14"/>
      <c r="K10" s="14"/>
      <c r="L10" s="14"/>
      <c r="M10" s="14" t="s">
        <v>308</v>
      </c>
      <c r="N10" s="14"/>
      <c r="O10" s="14"/>
      <c r="P10" s="14"/>
    </row>
    <row r="11" spans="1:16" x14ac:dyDescent="0.2">
      <c r="A11" s="6">
        <v>4</v>
      </c>
      <c r="B11" s="15" t="s">
        <v>315</v>
      </c>
      <c r="C11" s="15">
        <v>5</v>
      </c>
      <c r="D11" s="15">
        <v>1</v>
      </c>
      <c r="E11" s="15">
        <v>5</v>
      </c>
      <c r="F11" s="15">
        <v>3.6666666666666701</v>
      </c>
      <c r="G11" s="15">
        <v>9</v>
      </c>
      <c r="H11" s="14"/>
      <c r="I11" s="14"/>
      <c r="J11" s="45"/>
      <c r="K11" s="14"/>
      <c r="L11" s="14"/>
      <c r="M11" s="14" t="s">
        <v>308</v>
      </c>
      <c r="N11" s="14"/>
      <c r="O11" s="14"/>
      <c r="P11" s="14"/>
    </row>
    <row r="12" spans="1:16" x14ac:dyDescent="0.2">
      <c r="A12" s="6">
        <v>7</v>
      </c>
      <c r="B12" s="15" t="s">
        <v>164</v>
      </c>
      <c r="C12" s="15">
        <v>3</v>
      </c>
      <c r="D12" s="15">
        <v>3</v>
      </c>
      <c r="E12" s="15">
        <v>5</v>
      </c>
      <c r="F12" s="15">
        <v>3.6666666666666701</v>
      </c>
      <c r="G12" s="15">
        <v>9</v>
      </c>
      <c r="H12" s="14"/>
      <c r="I12" s="14"/>
      <c r="J12" s="14"/>
      <c r="K12" s="14"/>
      <c r="L12" s="14"/>
      <c r="M12" s="14" t="s">
        <v>306</v>
      </c>
      <c r="N12" s="14"/>
      <c r="O12" s="14"/>
      <c r="P12" s="14"/>
    </row>
    <row r="13" spans="1:16" x14ac:dyDescent="0.2">
      <c r="A13" s="6">
        <v>16</v>
      </c>
      <c r="B13" s="15" t="s">
        <v>72</v>
      </c>
      <c r="C13" s="15">
        <v>2</v>
      </c>
      <c r="D13" s="15">
        <v>4</v>
      </c>
      <c r="E13" s="15">
        <v>5</v>
      </c>
      <c r="F13" s="15">
        <v>3.6666666666666701</v>
      </c>
      <c r="G13" s="15">
        <v>9</v>
      </c>
      <c r="H13" s="14"/>
      <c r="I13" s="14"/>
      <c r="J13" s="14"/>
      <c r="K13" s="14"/>
      <c r="L13" s="14"/>
      <c r="M13" s="14" t="s">
        <v>306</v>
      </c>
      <c r="N13" s="14"/>
      <c r="O13" s="14"/>
      <c r="P13" s="14"/>
    </row>
    <row r="14" spans="1:16" x14ac:dyDescent="0.2">
      <c r="A14" s="6">
        <v>20</v>
      </c>
      <c r="B14" s="15" t="s">
        <v>316</v>
      </c>
      <c r="C14" s="15">
        <v>5</v>
      </c>
      <c r="D14" s="15">
        <v>2</v>
      </c>
      <c r="E14" s="15">
        <v>4</v>
      </c>
      <c r="F14" s="15">
        <v>3.6666666666666701</v>
      </c>
      <c r="G14" s="15">
        <v>9</v>
      </c>
      <c r="H14" s="14"/>
      <c r="I14" s="14"/>
      <c r="J14" s="14"/>
      <c r="K14" s="14"/>
      <c r="L14" s="14"/>
      <c r="M14" s="14" t="s">
        <v>308</v>
      </c>
      <c r="N14" s="14"/>
      <c r="O14" s="14"/>
      <c r="P14" s="14"/>
    </row>
    <row r="15" spans="1:16" x14ac:dyDescent="0.2">
      <c r="A15" s="6">
        <v>22</v>
      </c>
      <c r="B15" s="15" t="s">
        <v>317</v>
      </c>
      <c r="C15" s="15">
        <v>1</v>
      </c>
      <c r="D15" s="15">
        <v>5</v>
      </c>
      <c r="E15" s="15">
        <v>5</v>
      </c>
      <c r="F15" s="15">
        <v>3.6666666666666701</v>
      </c>
      <c r="G15" s="15">
        <v>9</v>
      </c>
      <c r="H15" s="14"/>
      <c r="I15" s="14"/>
      <c r="J15" s="14"/>
      <c r="K15" s="14"/>
      <c r="L15" s="14"/>
      <c r="M15" s="14" t="s">
        <v>306</v>
      </c>
      <c r="N15" s="14"/>
      <c r="O15" s="14"/>
      <c r="P15" s="14"/>
    </row>
    <row r="16" spans="1:16" x14ac:dyDescent="0.2">
      <c r="A16" s="6">
        <v>27</v>
      </c>
      <c r="B16" s="15" t="s">
        <v>318</v>
      </c>
      <c r="C16" s="15">
        <v>5</v>
      </c>
      <c r="D16" s="15">
        <v>2</v>
      </c>
      <c r="E16" s="15">
        <v>4</v>
      </c>
      <c r="F16" s="15">
        <v>3.6666666666666701</v>
      </c>
      <c r="G16" s="15">
        <v>9</v>
      </c>
      <c r="H16" s="14"/>
      <c r="I16" s="14"/>
      <c r="J16" s="14"/>
      <c r="K16" s="14"/>
      <c r="L16" s="14"/>
      <c r="M16" s="14" t="s">
        <v>306</v>
      </c>
      <c r="N16" s="14"/>
      <c r="O16" s="14"/>
      <c r="P16" s="14"/>
    </row>
    <row r="17" spans="1:16" x14ac:dyDescent="0.2">
      <c r="A17" s="6">
        <v>29</v>
      </c>
      <c r="B17" s="15" t="s">
        <v>319</v>
      </c>
      <c r="C17" s="15">
        <v>3</v>
      </c>
      <c r="D17" s="15">
        <v>3</v>
      </c>
      <c r="E17" s="15">
        <v>5</v>
      </c>
      <c r="F17" s="15">
        <v>3.6666666666666701</v>
      </c>
      <c r="G17" s="15">
        <v>9</v>
      </c>
      <c r="H17" s="14"/>
      <c r="I17" s="14"/>
      <c r="J17" s="14"/>
      <c r="K17" s="14"/>
      <c r="L17" s="14"/>
      <c r="M17" s="14" t="s">
        <v>308</v>
      </c>
      <c r="N17" s="14"/>
      <c r="O17" s="14"/>
      <c r="P17" s="14"/>
    </row>
    <row r="18" spans="1:16" x14ac:dyDescent="0.2">
      <c r="A18" s="6">
        <v>31</v>
      </c>
      <c r="B18" s="15" t="s">
        <v>320</v>
      </c>
      <c r="C18" s="15">
        <v>2</v>
      </c>
      <c r="D18" s="15">
        <v>4</v>
      </c>
      <c r="E18" s="15">
        <v>5</v>
      </c>
      <c r="F18" s="15">
        <v>3.6666666666666701</v>
      </c>
      <c r="G18" s="15">
        <v>9</v>
      </c>
      <c r="H18" s="14"/>
      <c r="I18" s="14"/>
      <c r="J18" s="14"/>
      <c r="K18" s="14"/>
      <c r="L18" s="14"/>
      <c r="M18" s="14" t="s">
        <v>308</v>
      </c>
      <c r="N18" s="14"/>
      <c r="O18" s="14"/>
      <c r="P18" s="14"/>
    </row>
    <row r="19" spans="1:16" x14ac:dyDescent="0.2">
      <c r="A19" s="6">
        <v>32</v>
      </c>
      <c r="B19" s="15" t="s">
        <v>186</v>
      </c>
      <c r="C19" s="15">
        <v>4</v>
      </c>
      <c r="D19" s="15">
        <v>2</v>
      </c>
      <c r="E19" s="15">
        <v>5</v>
      </c>
      <c r="F19" s="15">
        <v>3.6666666666666701</v>
      </c>
      <c r="G19" s="15">
        <v>9</v>
      </c>
      <c r="H19" s="14"/>
      <c r="I19" s="14"/>
      <c r="J19" s="14"/>
      <c r="K19" s="14"/>
      <c r="L19" s="14"/>
      <c r="M19" s="14" t="s">
        <v>306</v>
      </c>
      <c r="N19" s="14" t="s">
        <v>321</v>
      </c>
      <c r="O19" s="14"/>
      <c r="P19" s="14"/>
    </row>
    <row r="20" spans="1:16" x14ac:dyDescent="0.2">
      <c r="A20" s="6">
        <v>39</v>
      </c>
      <c r="B20" s="15" t="s">
        <v>193</v>
      </c>
      <c r="C20" s="15">
        <v>5</v>
      </c>
      <c r="D20" s="15">
        <v>2</v>
      </c>
      <c r="E20" s="15">
        <v>4</v>
      </c>
      <c r="F20" s="15">
        <v>3.6666666666666701</v>
      </c>
      <c r="G20" s="15">
        <v>9</v>
      </c>
      <c r="H20" s="14"/>
      <c r="I20" s="14"/>
      <c r="J20" s="14"/>
      <c r="K20" s="14"/>
      <c r="L20" s="14"/>
      <c r="M20" s="14" t="s">
        <v>308</v>
      </c>
      <c r="N20" s="14"/>
      <c r="O20" s="14"/>
      <c r="P20" s="14"/>
    </row>
    <row r="21" spans="1:16" x14ac:dyDescent="0.2">
      <c r="A21" s="6">
        <v>2</v>
      </c>
      <c r="B21" s="15" t="s">
        <v>159</v>
      </c>
      <c r="C21" s="15">
        <v>1</v>
      </c>
      <c r="D21" s="15">
        <v>4</v>
      </c>
      <c r="E21" s="15">
        <v>5</v>
      </c>
      <c r="F21" s="15">
        <v>3.3333333333333299</v>
      </c>
      <c r="G21" s="15">
        <v>19</v>
      </c>
      <c r="H21" s="14"/>
      <c r="I21" s="14"/>
      <c r="J21" s="14"/>
      <c r="K21" s="14"/>
      <c r="L21" s="14"/>
      <c r="M21" s="46" t="s">
        <v>306</v>
      </c>
      <c r="N21" s="14"/>
      <c r="O21" s="14"/>
      <c r="P21" s="14"/>
    </row>
    <row r="22" spans="1:16" x14ac:dyDescent="0.2">
      <c r="A22" s="6">
        <v>6</v>
      </c>
      <c r="B22" s="15" t="s">
        <v>163</v>
      </c>
      <c r="C22" s="15">
        <v>4</v>
      </c>
      <c r="D22" s="15">
        <v>2</v>
      </c>
      <c r="E22" s="15">
        <v>4</v>
      </c>
      <c r="F22" s="15">
        <v>3.3333333333333299</v>
      </c>
      <c r="G22" s="15">
        <v>19</v>
      </c>
      <c r="H22" s="14"/>
      <c r="I22" s="14"/>
      <c r="J22" s="14"/>
      <c r="K22" s="14" t="s">
        <v>322</v>
      </c>
      <c r="L22" s="14"/>
      <c r="M22" s="14" t="s">
        <v>314</v>
      </c>
      <c r="N22" s="14"/>
      <c r="O22" s="14"/>
      <c r="P22" s="14"/>
    </row>
    <row r="23" spans="1:16" x14ac:dyDescent="0.2">
      <c r="A23" s="6">
        <v>14</v>
      </c>
      <c r="B23" s="15" t="s">
        <v>168</v>
      </c>
      <c r="C23" s="15">
        <v>5</v>
      </c>
      <c r="D23" s="15">
        <v>2</v>
      </c>
      <c r="E23" s="15">
        <v>3</v>
      </c>
      <c r="F23" s="15">
        <v>3.3333333333333299</v>
      </c>
      <c r="G23" s="15">
        <v>19</v>
      </c>
      <c r="H23" s="14"/>
      <c r="I23" s="14"/>
      <c r="J23" s="14"/>
      <c r="K23" s="14"/>
      <c r="L23" s="14"/>
      <c r="M23" s="14" t="s">
        <v>306</v>
      </c>
      <c r="N23" s="14"/>
      <c r="O23" s="14"/>
      <c r="P23" s="14"/>
    </row>
    <row r="24" spans="1:16" x14ac:dyDescent="0.2">
      <c r="A24" s="6">
        <v>18</v>
      </c>
      <c r="B24" s="15" t="s">
        <v>172</v>
      </c>
      <c r="C24" s="15">
        <v>4</v>
      </c>
      <c r="D24" s="15">
        <v>3</v>
      </c>
      <c r="E24" s="15">
        <v>3</v>
      </c>
      <c r="F24" s="15">
        <v>3.3333333333333299</v>
      </c>
      <c r="G24" s="15">
        <v>19</v>
      </c>
      <c r="H24" s="14"/>
      <c r="I24" s="14"/>
      <c r="J24" s="14"/>
      <c r="K24" s="14"/>
      <c r="L24" s="14"/>
      <c r="M24" s="14" t="s">
        <v>323</v>
      </c>
      <c r="N24" s="14"/>
      <c r="O24" s="14"/>
      <c r="P24" s="14"/>
    </row>
    <row r="25" spans="1:16" x14ac:dyDescent="0.2">
      <c r="A25" s="6">
        <v>23</v>
      </c>
      <c r="B25" s="15" t="s">
        <v>177</v>
      </c>
      <c r="C25" s="15">
        <v>2</v>
      </c>
      <c r="D25" s="15">
        <v>3</v>
      </c>
      <c r="E25" s="15">
        <v>5</v>
      </c>
      <c r="F25" s="15">
        <v>3.3333333333333299</v>
      </c>
      <c r="G25" s="15">
        <v>19</v>
      </c>
      <c r="H25" s="14"/>
      <c r="I25" s="14"/>
      <c r="J25" s="14"/>
      <c r="K25" s="14" t="s">
        <v>324</v>
      </c>
      <c r="L25" s="14"/>
      <c r="M25" s="14" t="s">
        <v>314</v>
      </c>
      <c r="N25" s="14"/>
      <c r="O25" s="14"/>
      <c r="P25" s="14"/>
    </row>
    <row r="26" spans="1:16" x14ac:dyDescent="0.2">
      <c r="A26" s="6">
        <v>26</v>
      </c>
      <c r="B26" s="15" t="s">
        <v>325</v>
      </c>
      <c r="C26" s="15">
        <v>5</v>
      </c>
      <c r="D26" s="15">
        <v>2</v>
      </c>
      <c r="E26" s="15">
        <v>3</v>
      </c>
      <c r="F26" s="15">
        <v>3.3333333333333299</v>
      </c>
      <c r="G26" s="15">
        <v>19</v>
      </c>
      <c r="H26" s="14"/>
      <c r="I26" s="14"/>
      <c r="J26" s="14"/>
      <c r="K26" s="14" t="s">
        <v>326</v>
      </c>
      <c r="L26" s="14"/>
      <c r="M26" s="14" t="s">
        <v>314</v>
      </c>
      <c r="N26" s="14"/>
      <c r="O26" s="14"/>
      <c r="P26" s="14"/>
    </row>
    <row r="27" spans="1:16" x14ac:dyDescent="0.2">
      <c r="A27" s="6">
        <v>35</v>
      </c>
      <c r="B27" s="15" t="s">
        <v>189</v>
      </c>
      <c r="C27" s="15">
        <v>5</v>
      </c>
      <c r="D27" s="15">
        <v>2</v>
      </c>
      <c r="E27" s="15">
        <v>3</v>
      </c>
      <c r="F27" s="15">
        <v>3.3333333333333299</v>
      </c>
      <c r="G27" s="15">
        <v>19</v>
      </c>
      <c r="H27" s="14"/>
      <c r="I27" s="14"/>
      <c r="J27" s="14"/>
      <c r="K27" s="14"/>
      <c r="L27" s="14"/>
      <c r="M27" s="14" t="s">
        <v>306</v>
      </c>
      <c r="N27" s="14"/>
      <c r="O27" s="14"/>
      <c r="P27" s="14"/>
    </row>
    <row r="28" spans="1:16" x14ac:dyDescent="0.2">
      <c r="A28" s="6">
        <v>38</v>
      </c>
      <c r="B28" s="15" t="s">
        <v>192</v>
      </c>
      <c r="C28" s="15">
        <v>3</v>
      </c>
      <c r="D28" s="15">
        <v>3</v>
      </c>
      <c r="E28" s="15">
        <v>4</v>
      </c>
      <c r="F28" s="15">
        <v>3.3333333333333299</v>
      </c>
      <c r="G28" s="15">
        <v>19</v>
      </c>
      <c r="H28" s="14"/>
      <c r="I28" s="14"/>
      <c r="J28" s="14"/>
      <c r="K28" s="14"/>
      <c r="L28" s="14"/>
      <c r="M28" s="14" t="s">
        <v>306</v>
      </c>
      <c r="N28" s="14"/>
      <c r="O28" s="14"/>
      <c r="P28" s="14"/>
    </row>
    <row r="29" spans="1:16" x14ac:dyDescent="0.2">
      <c r="A29" s="6">
        <v>33</v>
      </c>
      <c r="B29" s="15" t="s">
        <v>187</v>
      </c>
      <c r="C29" s="15">
        <v>3</v>
      </c>
      <c r="D29" s="15">
        <v>2</v>
      </c>
      <c r="E29" s="15">
        <v>4</v>
      </c>
      <c r="F29" s="15">
        <v>3</v>
      </c>
      <c r="G29" s="15">
        <v>27</v>
      </c>
      <c r="H29" s="14"/>
      <c r="I29" s="14"/>
      <c r="J29" s="14"/>
      <c r="K29" s="14"/>
      <c r="L29" s="14"/>
      <c r="M29" s="14" t="s">
        <v>327</v>
      </c>
      <c r="N29" s="14"/>
      <c r="O29" s="14"/>
      <c r="P29" s="14"/>
    </row>
    <row r="30" spans="1:16" x14ac:dyDescent="0.2">
      <c r="A30" s="6">
        <v>37</v>
      </c>
      <c r="B30" s="15" t="s">
        <v>191</v>
      </c>
      <c r="C30" s="15">
        <v>3</v>
      </c>
      <c r="D30" s="15">
        <v>2</v>
      </c>
      <c r="E30" s="15">
        <v>4</v>
      </c>
      <c r="F30" s="15">
        <v>3</v>
      </c>
      <c r="G30" s="15">
        <v>27</v>
      </c>
      <c r="H30" s="14"/>
      <c r="I30" s="14"/>
      <c r="J30" s="14"/>
      <c r="K30" s="14"/>
      <c r="L30" s="14"/>
      <c r="M30" s="14" t="s">
        <v>306</v>
      </c>
      <c r="N30" s="14"/>
      <c r="O30" s="14"/>
      <c r="P30" s="14"/>
    </row>
    <row r="31" spans="1:16" x14ac:dyDescent="0.2">
      <c r="A31" s="6">
        <v>3</v>
      </c>
      <c r="B31" s="15" t="s">
        <v>328</v>
      </c>
      <c r="C31" s="15">
        <v>4</v>
      </c>
      <c r="D31" s="15">
        <v>1</v>
      </c>
      <c r="E31" s="15">
        <v>3</v>
      </c>
      <c r="F31" s="15">
        <v>2.6666666666666701</v>
      </c>
      <c r="G31" s="15">
        <v>29</v>
      </c>
      <c r="H31" s="14"/>
      <c r="I31" s="14"/>
      <c r="J31" s="14"/>
      <c r="K31" s="14" t="s">
        <v>329</v>
      </c>
      <c r="L31" s="14"/>
      <c r="M31" s="14" t="s">
        <v>314</v>
      </c>
      <c r="N31" s="14"/>
      <c r="O31" s="14"/>
      <c r="P31" s="14"/>
    </row>
    <row r="32" spans="1:16" x14ac:dyDescent="0.2">
      <c r="A32" s="6">
        <v>5</v>
      </c>
      <c r="B32" s="15" t="s">
        <v>330</v>
      </c>
      <c r="C32" s="15">
        <v>1</v>
      </c>
      <c r="D32" s="15">
        <v>2</v>
      </c>
      <c r="E32" s="15">
        <v>5</v>
      </c>
      <c r="F32" s="15">
        <v>2.6666666666666701</v>
      </c>
      <c r="G32" s="15">
        <v>29</v>
      </c>
      <c r="H32" s="14"/>
      <c r="I32" s="14"/>
      <c r="J32" s="14"/>
      <c r="K32" s="14"/>
      <c r="L32" s="14"/>
      <c r="M32" s="14" t="s">
        <v>306</v>
      </c>
      <c r="N32" s="14"/>
      <c r="O32" s="14"/>
      <c r="P32" s="14"/>
    </row>
    <row r="33" spans="1:16" x14ac:dyDescent="0.2">
      <c r="A33" s="6">
        <v>17</v>
      </c>
      <c r="B33" s="15" t="s">
        <v>331</v>
      </c>
      <c r="C33" s="15">
        <v>3</v>
      </c>
      <c r="D33" s="15">
        <v>2</v>
      </c>
      <c r="E33" s="15">
        <v>3</v>
      </c>
      <c r="F33" s="15">
        <v>2.6666666666666701</v>
      </c>
      <c r="G33" s="15">
        <v>29</v>
      </c>
      <c r="H33" s="14"/>
      <c r="I33" s="14"/>
      <c r="J33" s="14"/>
      <c r="K33" s="14"/>
      <c r="L33" s="14"/>
      <c r="M33" s="14" t="s">
        <v>332</v>
      </c>
      <c r="N33" s="14"/>
      <c r="O33" s="14"/>
      <c r="P33" s="14"/>
    </row>
    <row r="34" spans="1:16" x14ac:dyDescent="0.2">
      <c r="A34" s="6">
        <v>24</v>
      </c>
      <c r="B34" s="15" t="s">
        <v>333</v>
      </c>
      <c r="C34" s="15">
        <v>5</v>
      </c>
      <c r="D34" s="15">
        <v>1</v>
      </c>
      <c r="E34" s="15">
        <v>2</v>
      </c>
      <c r="F34" s="15">
        <v>2.6666666666666701</v>
      </c>
      <c r="G34" s="15">
        <v>29</v>
      </c>
      <c r="H34" s="14"/>
      <c r="I34" s="14"/>
      <c r="J34" s="14"/>
      <c r="K34" s="14"/>
      <c r="L34" s="14"/>
      <c r="M34" s="14" t="s">
        <v>334</v>
      </c>
      <c r="N34" s="14"/>
      <c r="O34" s="14"/>
      <c r="P34" s="14"/>
    </row>
    <row r="35" spans="1:16" x14ac:dyDescent="0.2">
      <c r="A35" s="6">
        <v>12</v>
      </c>
      <c r="B35" s="15" t="s">
        <v>167</v>
      </c>
      <c r="C35" s="15">
        <v>2</v>
      </c>
      <c r="D35" s="15">
        <v>2</v>
      </c>
      <c r="E35" s="15">
        <v>3</v>
      </c>
      <c r="F35" s="15">
        <v>2.3333333333333299</v>
      </c>
      <c r="G35" s="15">
        <v>33</v>
      </c>
      <c r="H35" s="14"/>
      <c r="I35" s="14"/>
      <c r="J35" s="14"/>
      <c r="K35" s="14"/>
      <c r="L35" s="14"/>
      <c r="M35" s="14"/>
      <c r="N35" s="14"/>
      <c r="O35" s="14"/>
      <c r="P35" s="14"/>
    </row>
    <row r="36" spans="1:16" x14ac:dyDescent="0.2">
      <c r="A36" s="6">
        <v>13</v>
      </c>
      <c r="B36" s="15" t="s">
        <v>335</v>
      </c>
      <c r="C36" s="15">
        <v>2</v>
      </c>
      <c r="D36" s="15">
        <v>2</v>
      </c>
      <c r="E36" s="15">
        <v>3</v>
      </c>
      <c r="F36" s="15">
        <v>2.3333333333333299</v>
      </c>
      <c r="G36" s="15">
        <v>33</v>
      </c>
      <c r="H36" s="14"/>
      <c r="I36" s="14"/>
      <c r="J36" s="14"/>
      <c r="K36" s="14"/>
      <c r="L36" s="14"/>
      <c r="M36" s="14" t="s">
        <v>332</v>
      </c>
      <c r="N36" s="14"/>
      <c r="O36" s="14"/>
      <c r="P36" s="14"/>
    </row>
    <row r="37" spans="1:16" x14ac:dyDescent="0.2">
      <c r="A37" s="6">
        <v>19</v>
      </c>
      <c r="B37" s="15" t="s">
        <v>336</v>
      </c>
      <c r="C37" s="15">
        <v>2</v>
      </c>
      <c r="D37" s="15">
        <v>2</v>
      </c>
      <c r="E37" s="15">
        <v>3</v>
      </c>
      <c r="F37" s="15">
        <v>2.3333333333333299</v>
      </c>
      <c r="G37" s="15">
        <v>33</v>
      </c>
      <c r="H37" s="14"/>
      <c r="I37" s="14"/>
      <c r="J37" s="14"/>
      <c r="K37" s="14"/>
      <c r="L37" s="14"/>
      <c r="M37" s="14" t="s">
        <v>306</v>
      </c>
      <c r="N37" s="14"/>
      <c r="O37" s="14"/>
      <c r="P37" s="14"/>
    </row>
    <row r="38" spans="1:16" x14ac:dyDescent="0.2">
      <c r="A38" s="6">
        <v>10</v>
      </c>
      <c r="B38" s="15" t="s">
        <v>157</v>
      </c>
      <c r="C38" s="15">
        <v>1</v>
      </c>
      <c r="D38" s="15">
        <v>2</v>
      </c>
      <c r="E38" s="15">
        <v>3</v>
      </c>
      <c r="F38" s="15">
        <v>2</v>
      </c>
      <c r="G38" s="15">
        <v>36</v>
      </c>
      <c r="H38" s="14"/>
      <c r="I38" s="14"/>
      <c r="J38" s="14"/>
      <c r="K38" s="14"/>
      <c r="L38" s="14"/>
      <c r="M38" s="14" t="s">
        <v>306</v>
      </c>
      <c r="N38" s="14"/>
      <c r="O38" s="14"/>
      <c r="P38" s="14"/>
    </row>
    <row r="39" spans="1:16" x14ac:dyDescent="0.2">
      <c r="A39" s="6">
        <v>36</v>
      </c>
      <c r="B39" s="15" t="s">
        <v>337</v>
      </c>
      <c r="C39" s="15">
        <v>1</v>
      </c>
      <c r="D39" s="15">
        <v>2</v>
      </c>
      <c r="E39" s="15">
        <v>3</v>
      </c>
      <c r="F39" s="15">
        <v>2</v>
      </c>
      <c r="G39" s="15">
        <v>36</v>
      </c>
      <c r="H39" s="14"/>
      <c r="I39" s="14"/>
      <c r="J39" s="14"/>
      <c r="K39" s="14"/>
      <c r="L39" s="14"/>
      <c r="M39" s="14" t="s">
        <v>306</v>
      </c>
      <c r="N39" s="14"/>
      <c r="O39" s="14"/>
      <c r="P39" s="14"/>
    </row>
    <row r="40" spans="1:16" x14ac:dyDescent="0.2">
      <c r="A40" s="6">
        <v>1</v>
      </c>
      <c r="B40" s="15" t="s">
        <v>338</v>
      </c>
      <c r="C40" s="15">
        <v>2</v>
      </c>
      <c r="D40" s="15">
        <v>1</v>
      </c>
      <c r="E40" s="15">
        <v>2</v>
      </c>
      <c r="F40" s="15">
        <v>1.6666666666666701</v>
      </c>
      <c r="G40" s="15">
        <v>38</v>
      </c>
      <c r="H40" s="14"/>
      <c r="I40" s="14"/>
      <c r="J40" s="14"/>
      <c r="K40" s="14"/>
      <c r="L40" s="14"/>
      <c r="M40" s="14" t="s">
        <v>306</v>
      </c>
      <c r="N40" s="14"/>
      <c r="O40" s="14"/>
      <c r="P40" s="14"/>
    </row>
    <row r="41" spans="1:16" x14ac:dyDescent="0.2">
      <c r="A41" s="6">
        <v>9</v>
      </c>
      <c r="B41" s="15" t="s">
        <v>339</v>
      </c>
      <c r="C41" s="15">
        <v>1</v>
      </c>
      <c r="D41" s="15">
        <v>2</v>
      </c>
      <c r="E41" s="15">
        <v>2</v>
      </c>
      <c r="F41" s="15">
        <v>1.6666666666666701</v>
      </c>
      <c r="G41" s="15">
        <v>38</v>
      </c>
      <c r="H41" s="14"/>
      <c r="I41" s="14"/>
      <c r="J41" s="14"/>
      <c r="K41" s="14"/>
      <c r="L41" s="14"/>
      <c r="M41" s="14" t="s">
        <v>306</v>
      </c>
      <c r="N41" s="14"/>
      <c r="O41" s="14"/>
      <c r="P41" s="14"/>
    </row>
    <row r="42" spans="1:16" ht="51.75" customHeight="1" x14ac:dyDescent="0.2">
      <c r="A42" s="22"/>
      <c r="B42" s="23" t="s">
        <v>340</v>
      </c>
      <c r="C42" s="24" t="s">
        <v>145</v>
      </c>
      <c r="D42" s="25" t="s">
        <v>146</v>
      </c>
      <c r="E42" s="25" t="s">
        <v>119</v>
      </c>
      <c r="F42" s="25" t="s">
        <v>121</v>
      </c>
      <c r="G42" s="25" t="s">
        <v>122</v>
      </c>
      <c r="H42" s="25" t="s">
        <v>196</v>
      </c>
      <c r="I42" s="25" t="s">
        <v>197</v>
      </c>
      <c r="J42" s="25" t="s">
        <v>148</v>
      </c>
      <c r="K42" s="25" t="s">
        <v>149</v>
      </c>
      <c r="L42" s="25" t="s">
        <v>150</v>
      </c>
      <c r="M42" s="25" t="s">
        <v>142</v>
      </c>
      <c r="N42" s="47" t="s">
        <v>341</v>
      </c>
      <c r="O42" s="25" t="s">
        <v>153</v>
      </c>
      <c r="P42" s="25" t="s">
        <v>144</v>
      </c>
    </row>
  </sheetData>
  <pageMargins left="0.70866141732283472" right="0.39370078740157483" top="0.59055118110236227" bottom="0.39370078740157483" header="0.31496062992125984" footer="0.31496062992125984"/>
  <pageSetup paperSize="9" orientation="landscape" r:id="rId1"/>
  <headerFooter>
    <oddHeader>&amp;LVišja strokovna šola Brežice&amp;CZbirnik akcijskega načrta 2018&amp;R&amp;D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zoomScaleNormal="100" workbookViewId="0">
      <selection activeCell="F6" sqref="F6"/>
    </sheetView>
  </sheetViews>
  <sheetFormatPr defaultRowHeight="12" customHeight="1" x14ac:dyDescent="0.25"/>
  <cols>
    <col min="1" max="1" width="28" customWidth="1"/>
    <col min="2" max="2" width="6.140625" customWidth="1"/>
    <col min="3" max="3" width="3.28515625" customWidth="1"/>
    <col min="4" max="4" width="6.85546875" customWidth="1"/>
    <col min="5" max="5" width="3.7109375" customWidth="1"/>
    <col min="6" max="24" width="4.28515625" customWidth="1"/>
    <col min="25" max="25" width="1.85546875" customWidth="1"/>
  </cols>
  <sheetData>
    <row r="1" spans="1:25" s="6" customFormat="1" ht="12" customHeight="1" x14ac:dyDescent="0.2">
      <c r="A1" s="6" t="s">
        <v>347</v>
      </c>
      <c r="B1" s="6" t="s">
        <v>345</v>
      </c>
      <c r="C1" s="6" t="s">
        <v>199</v>
      </c>
      <c r="D1" s="6" t="s">
        <v>346</v>
      </c>
      <c r="E1" s="6" t="s">
        <v>199</v>
      </c>
      <c r="F1" s="57">
        <v>43191</v>
      </c>
      <c r="G1" s="57">
        <v>43221</v>
      </c>
      <c r="H1" s="57">
        <v>43252</v>
      </c>
      <c r="I1" s="57">
        <v>43282</v>
      </c>
      <c r="J1" s="57">
        <v>43313</v>
      </c>
      <c r="K1" s="57">
        <v>43344</v>
      </c>
      <c r="L1" s="57">
        <v>43374</v>
      </c>
      <c r="M1" s="57">
        <v>43405</v>
      </c>
      <c r="N1" s="57">
        <v>43435</v>
      </c>
      <c r="O1" s="57">
        <v>43466</v>
      </c>
      <c r="P1" s="57">
        <v>43497</v>
      </c>
      <c r="Q1" s="57">
        <v>43525</v>
      </c>
      <c r="R1" s="57">
        <v>43556</v>
      </c>
      <c r="S1" s="57">
        <v>43586</v>
      </c>
      <c r="T1" s="57">
        <v>43617</v>
      </c>
      <c r="U1" s="57">
        <v>43647</v>
      </c>
      <c r="V1" s="57">
        <v>43678</v>
      </c>
      <c r="W1" s="57">
        <v>43709</v>
      </c>
      <c r="X1" s="57">
        <v>43739</v>
      </c>
    </row>
    <row r="2" spans="1:25" ht="12" customHeight="1" x14ac:dyDescent="0.25">
      <c r="A2" s="28" t="s">
        <v>175</v>
      </c>
      <c r="B2" s="29">
        <v>43191</v>
      </c>
      <c r="C2" s="30">
        <v>4</v>
      </c>
      <c r="D2" s="29">
        <v>43252</v>
      </c>
      <c r="E2" s="30">
        <v>8</v>
      </c>
      <c r="F2" s="59" t="str">
        <f>+IF($B2=F$1,"N",    IF($D2=F$1,"Z","") )</f>
        <v>N</v>
      </c>
      <c r="G2" s="59" t="str">
        <f t="shared" ref="G2:X16" si="0">+IF($B2=G$1,"N",    IF($D2=G$1,"Z","") )</f>
        <v/>
      </c>
      <c r="H2" s="59" t="str">
        <f t="shared" si="0"/>
        <v>Z</v>
      </c>
      <c r="I2" s="59" t="str">
        <f t="shared" si="0"/>
        <v/>
      </c>
      <c r="J2" s="59" t="str">
        <f t="shared" si="0"/>
        <v/>
      </c>
      <c r="K2" s="59" t="str">
        <f t="shared" si="0"/>
        <v/>
      </c>
      <c r="L2" s="59" t="str">
        <f t="shared" si="0"/>
        <v/>
      </c>
      <c r="M2" s="59" t="str">
        <f t="shared" si="0"/>
        <v/>
      </c>
      <c r="N2" s="59" t="str">
        <f t="shared" si="0"/>
        <v/>
      </c>
      <c r="O2" s="59" t="str">
        <f t="shared" si="0"/>
        <v/>
      </c>
      <c r="P2" s="59" t="str">
        <f t="shared" si="0"/>
        <v/>
      </c>
      <c r="Q2" s="59" t="str">
        <f t="shared" si="0"/>
        <v/>
      </c>
      <c r="R2" s="59" t="str">
        <f t="shared" si="0"/>
        <v/>
      </c>
      <c r="S2" s="59" t="str">
        <f t="shared" si="0"/>
        <v/>
      </c>
      <c r="T2" s="59" t="str">
        <f t="shared" si="0"/>
        <v/>
      </c>
      <c r="U2" s="59" t="str">
        <f t="shared" si="0"/>
        <v/>
      </c>
      <c r="V2" s="59" t="str">
        <f t="shared" si="0"/>
        <v/>
      </c>
      <c r="W2" s="59" t="str">
        <f t="shared" si="0"/>
        <v/>
      </c>
      <c r="X2" s="59" t="str">
        <f t="shared" si="0"/>
        <v/>
      </c>
      <c r="Y2" s="56"/>
    </row>
    <row r="3" spans="1:25" ht="12" customHeight="1" x14ac:dyDescent="0.25">
      <c r="A3" s="15" t="s">
        <v>194</v>
      </c>
      <c r="B3" s="26">
        <v>43191</v>
      </c>
      <c r="C3" s="14">
        <v>8</v>
      </c>
      <c r="D3" s="26">
        <v>43221</v>
      </c>
      <c r="E3" s="14">
        <v>40</v>
      </c>
      <c r="F3" s="59" t="str">
        <f t="shared" ref="F3:U41" si="1">+IF($B3=F$1,"N",    IF($D3=F$1,"Z","") )</f>
        <v>N</v>
      </c>
      <c r="G3" s="59" t="str">
        <f t="shared" si="1"/>
        <v>Z</v>
      </c>
      <c r="H3" s="59" t="str">
        <f t="shared" si="1"/>
        <v/>
      </c>
      <c r="I3" s="59" t="str">
        <f t="shared" si="1"/>
        <v/>
      </c>
      <c r="J3" s="59" t="str">
        <f t="shared" si="1"/>
        <v/>
      </c>
      <c r="K3" s="59" t="str">
        <f t="shared" si="1"/>
        <v/>
      </c>
      <c r="L3" s="59" t="str">
        <f t="shared" si="1"/>
        <v/>
      </c>
      <c r="M3" s="59" t="str">
        <f t="shared" si="1"/>
        <v/>
      </c>
      <c r="N3" s="59" t="str">
        <f t="shared" si="1"/>
        <v/>
      </c>
      <c r="O3" s="59" t="str">
        <f t="shared" si="1"/>
        <v/>
      </c>
      <c r="P3" s="59" t="str">
        <f t="shared" si="1"/>
        <v/>
      </c>
      <c r="Q3" s="59" t="str">
        <f t="shared" si="1"/>
        <v/>
      </c>
      <c r="R3" s="59" t="str">
        <f t="shared" si="1"/>
        <v/>
      </c>
      <c r="S3" s="59" t="str">
        <f t="shared" si="1"/>
        <v/>
      </c>
      <c r="T3" s="59" t="str">
        <f t="shared" si="1"/>
        <v/>
      </c>
      <c r="U3" s="59" t="str">
        <f t="shared" si="1"/>
        <v/>
      </c>
      <c r="V3" s="59" t="str">
        <f t="shared" si="0"/>
        <v/>
      </c>
      <c r="W3" s="59" t="str">
        <f t="shared" si="0"/>
        <v/>
      </c>
      <c r="X3" s="59" t="str">
        <f t="shared" si="0"/>
        <v/>
      </c>
      <c r="Y3" s="56"/>
    </row>
    <row r="4" spans="1:25" ht="12" customHeight="1" x14ac:dyDescent="0.25">
      <c r="A4" s="28" t="s">
        <v>169</v>
      </c>
      <c r="B4" s="29">
        <v>43191</v>
      </c>
      <c r="C4" s="30">
        <v>4</v>
      </c>
      <c r="D4" s="29">
        <v>43435</v>
      </c>
      <c r="E4" s="30">
        <v>24</v>
      </c>
      <c r="F4" s="59" t="str">
        <f t="shared" si="1"/>
        <v>N</v>
      </c>
      <c r="G4" s="59" t="str">
        <f t="shared" si="0"/>
        <v/>
      </c>
      <c r="H4" s="59" t="str">
        <f t="shared" si="0"/>
        <v/>
      </c>
      <c r="I4" s="59" t="str">
        <f t="shared" si="0"/>
        <v/>
      </c>
      <c r="J4" s="59" t="str">
        <f t="shared" si="0"/>
        <v/>
      </c>
      <c r="K4" s="59" t="str">
        <f t="shared" si="0"/>
        <v/>
      </c>
      <c r="L4" s="59" t="str">
        <f t="shared" si="0"/>
        <v/>
      </c>
      <c r="M4" s="59" t="str">
        <f t="shared" si="0"/>
        <v/>
      </c>
      <c r="N4" s="59" t="str">
        <f t="shared" si="0"/>
        <v>Z</v>
      </c>
      <c r="O4" s="59" t="str">
        <f t="shared" si="0"/>
        <v/>
      </c>
      <c r="P4" s="59" t="str">
        <f t="shared" si="0"/>
        <v/>
      </c>
      <c r="Q4" s="59" t="str">
        <f t="shared" si="0"/>
        <v/>
      </c>
      <c r="R4" s="59" t="str">
        <f t="shared" si="0"/>
        <v/>
      </c>
      <c r="S4" s="59" t="str">
        <f t="shared" si="0"/>
        <v/>
      </c>
      <c r="T4" s="59" t="str">
        <f t="shared" si="0"/>
        <v/>
      </c>
      <c r="U4" s="59" t="str">
        <f t="shared" si="0"/>
        <v/>
      </c>
      <c r="V4" s="59" t="str">
        <f t="shared" si="0"/>
        <v/>
      </c>
      <c r="W4" s="59" t="str">
        <f t="shared" si="0"/>
        <v/>
      </c>
      <c r="X4" s="59" t="str">
        <f t="shared" si="0"/>
        <v/>
      </c>
      <c r="Y4" s="56"/>
    </row>
    <row r="5" spans="1:25" ht="12" customHeight="1" x14ac:dyDescent="0.25">
      <c r="A5" s="15" t="s">
        <v>184</v>
      </c>
      <c r="B5" s="14">
        <v>43221</v>
      </c>
      <c r="C5" s="14">
        <v>2</v>
      </c>
      <c r="D5" s="26">
        <v>43252</v>
      </c>
      <c r="E5" s="14">
        <v>16</v>
      </c>
      <c r="F5" s="59" t="str">
        <f t="shared" si="1"/>
        <v/>
      </c>
      <c r="G5" s="59" t="str">
        <f t="shared" si="0"/>
        <v>N</v>
      </c>
      <c r="H5" s="59" t="str">
        <f t="shared" si="0"/>
        <v>Z</v>
      </c>
      <c r="I5" s="59" t="str">
        <f t="shared" si="0"/>
        <v/>
      </c>
      <c r="J5" s="59" t="str">
        <f t="shared" si="0"/>
        <v/>
      </c>
      <c r="K5" s="59" t="str">
        <f t="shared" si="0"/>
        <v/>
      </c>
      <c r="L5" s="59" t="str">
        <f t="shared" si="0"/>
        <v/>
      </c>
      <c r="M5" s="59" t="str">
        <f t="shared" si="0"/>
        <v/>
      </c>
      <c r="N5" s="59" t="str">
        <f t="shared" si="0"/>
        <v/>
      </c>
      <c r="O5" s="59" t="str">
        <f t="shared" si="0"/>
        <v/>
      </c>
      <c r="P5" s="59" t="str">
        <f t="shared" si="0"/>
        <v/>
      </c>
      <c r="Q5" s="59" t="str">
        <f t="shared" si="0"/>
        <v/>
      </c>
      <c r="R5" s="59" t="str">
        <f t="shared" si="0"/>
        <v/>
      </c>
      <c r="S5" s="59" t="str">
        <f t="shared" si="0"/>
        <v/>
      </c>
      <c r="T5" s="59" t="str">
        <f t="shared" si="0"/>
        <v/>
      </c>
      <c r="U5" s="59" t="str">
        <f t="shared" si="0"/>
        <v/>
      </c>
      <c r="V5" s="59" t="str">
        <f t="shared" si="0"/>
        <v/>
      </c>
      <c r="W5" s="59" t="str">
        <f t="shared" si="0"/>
        <v/>
      </c>
      <c r="X5" s="59" t="str">
        <f t="shared" si="0"/>
        <v/>
      </c>
      <c r="Y5" s="56"/>
    </row>
    <row r="6" spans="1:25" ht="12" customHeight="1" x14ac:dyDescent="0.25">
      <c r="A6" s="28" t="s">
        <v>155</v>
      </c>
      <c r="B6" s="29">
        <v>43191</v>
      </c>
      <c r="C6" s="30">
        <v>16</v>
      </c>
      <c r="D6" s="29">
        <v>43374</v>
      </c>
      <c r="E6" s="30">
        <v>80</v>
      </c>
      <c r="F6" s="59" t="str">
        <f t="shared" si="1"/>
        <v>N</v>
      </c>
      <c r="G6" s="59" t="str">
        <f t="shared" si="0"/>
        <v/>
      </c>
      <c r="H6" s="59" t="str">
        <f t="shared" si="0"/>
        <v/>
      </c>
      <c r="I6" s="59" t="str">
        <f t="shared" si="0"/>
        <v/>
      </c>
      <c r="J6" s="59" t="str">
        <f t="shared" si="0"/>
        <v/>
      </c>
      <c r="K6" s="59" t="str">
        <f t="shared" si="0"/>
        <v/>
      </c>
      <c r="L6" s="59" t="str">
        <f t="shared" si="0"/>
        <v>Z</v>
      </c>
      <c r="M6" s="59" t="str">
        <f t="shared" si="0"/>
        <v/>
      </c>
      <c r="N6" s="59" t="str">
        <f t="shared" si="0"/>
        <v/>
      </c>
      <c r="O6" s="59" t="str">
        <f t="shared" si="0"/>
        <v/>
      </c>
      <c r="P6" s="59" t="str">
        <f t="shared" si="0"/>
        <v/>
      </c>
      <c r="Q6" s="59" t="str">
        <f t="shared" si="0"/>
        <v/>
      </c>
      <c r="R6" s="59" t="str">
        <f t="shared" si="0"/>
        <v/>
      </c>
      <c r="S6" s="59" t="str">
        <f t="shared" si="0"/>
        <v/>
      </c>
      <c r="T6" s="59" t="str">
        <f t="shared" si="0"/>
        <v/>
      </c>
      <c r="U6" s="59" t="str">
        <f t="shared" si="0"/>
        <v/>
      </c>
      <c r="V6" s="59" t="str">
        <f t="shared" si="0"/>
        <v/>
      </c>
      <c r="W6" s="59" t="str">
        <f t="shared" si="0"/>
        <v/>
      </c>
      <c r="X6" s="59" t="str">
        <f t="shared" si="0"/>
        <v/>
      </c>
      <c r="Y6" s="56"/>
    </row>
    <row r="7" spans="1:25" ht="12" customHeight="1" x14ac:dyDescent="0.25">
      <c r="A7" s="28" t="s">
        <v>165</v>
      </c>
      <c r="B7" s="29">
        <v>43221</v>
      </c>
      <c r="C7" s="30">
        <v>4</v>
      </c>
      <c r="D7" s="29">
        <v>43344</v>
      </c>
      <c r="E7" s="30">
        <v>4</v>
      </c>
      <c r="F7" s="59" t="str">
        <f t="shared" si="1"/>
        <v/>
      </c>
      <c r="G7" s="59" t="str">
        <f t="shared" si="0"/>
        <v>N</v>
      </c>
      <c r="H7" s="59" t="str">
        <f t="shared" si="0"/>
        <v/>
      </c>
      <c r="I7" s="59" t="str">
        <f t="shared" si="0"/>
        <v/>
      </c>
      <c r="J7" s="59" t="str">
        <f t="shared" si="0"/>
        <v/>
      </c>
      <c r="K7" s="59" t="str">
        <f t="shared" si="0"/>
        <v>Z</v>
      </c>
      <c r="L7" s="59" t="str">
        <f t="shared" si="0"/>
        <v/>
      </c>
      <c r="M7" s="59" t="str">
        <f t="shared" si="0"/>
        <v/>
      </c>
      <c r="N7" s="59" t="str">
        <f t="shared" si="0"/>
        <v/>
      </c>
      <c r="O7" s="59" t="str">
        <f t="shared" si="0"/>
        <v/>
      </c>
      <c r="P7" s="59" t="str">
        <f t="shared" si="0"/>
        <v/>
      </c>
      <c r="Q7" s="59" t="str">
        <f t="shared" si="0"/>
        <v/>
      </c>
      <c r="R7" s="59" t="str">
        <f t="shared" si="0"/>
        <v/>
      </c>
      <c r="S7" s="59" t="str">
        <f t="shared" si="0"/>
        <v/>
      </c>
      <c r="T7" s="59" t="str">
        <f t="shared" si="0"/>
        <v/>
      </c>
      <c r="U7" s="59" t="str">
        <f t="shared" si="0"/>
        <v/>
      </c>
      <c r="V7" s="59" t="str">
        <f t="shared" si="0"/>
        <v/>
      </c>
      <c r="W7" s="59" t="str">
        <f t="shared" si="0"/>
        <v/>
      </c>
      <c r="X7" s="59" t="str">
        <f t="shared" si="0"/>
        <v/>
      </c>
      <c r="Y7" s="56"/>
    </row>
    <row r="8" spans="1:25" ht="12" customHeight="1" x14ac:dyDescent="0.25">
      <c r="A8" s="15" t="s">
        <v>179</v>
      </c>
      <c r="B8" s="14">
        <v>43221</v>
      </c>
      <c r="C8" s="14">
        <v>4</v>
      </c>
      <c r="D8" s="26">
        <v>43374</v>
      </c>
      <c r="E8" s="14">
        <v>24</v>
      </c>
      <c r="F8" s="59" t="str">
        <f t="shared" si="1"/>
        <v/>
      </c>
      <c r="G8" s="59" t="str">
        <f t="shared" si="0"/>
        <v>N</v>
      </c>
      <c r="H8" s="59" t="str">
        <f t="shared" si="0"/>
        <v/>
      </c>
      <c r="I8" s="59" t="str">
        <f t="shared" si="0"/>
        <v/>
      </c>
      <c r="J8" s="59" t="str">
        <f t="shared" si="0"/>
        <v/>
      </c>
      <c r="K8" s="59" t="str">
        <f t="shared" si="0"/>
        <v/>
      </c>
      <c r="L8" s="59" t="str">
        <f t="shared" si="0"/>
        <v>Z</v>
      </c>
      <c r="M8" s="59" t="str">
        <f t="shared" si="0"/>
        <v/>
      </c>
      <c r="N8" s="59" t="str">
        <f t="shared" si="0"/>
        <v/>
      </c>
      <c r="O8" s="59" t="str">
        <f t="shared" si="0"/>
        <v/>
      </c>
      <c r="P8" s="59" t="str">
        <f t="shared" si="0"/>
        <v/>
      </c>
      <c r="Q8" s="59" t="str">
        <f t="shared" si="0"/>
        <v/>
      </c>
      <c r="R8" s="59" t="str">
        <f t="shared" si="0"/>
        <v/>
      </c>
      <c r="S8" s="59" t="str">
        <f t="shared" si="0"/>
        <v/>
      </c>
      <c r="T8" s="59" t="str">
        <f t="shared" si="0"/>
        <v/>
      </c>
      <c r="U8" s="59" t="str">
        <f t="shared" si="0"/>
        <v/>
      </c>
      <c r="V8" s="59" t="str">
        <f t="shared" si="0"/>
        <v/>
      </c>
      <c r="W8" s="59" t="str">
        <f t="shared" si="0"/>
        <v/>
      </c>
      <c r="X8" s="59" t="str">
        <f t="shared" si="0"/>
        <v/>
      </c>
      <c r="Y8" s="56"/>
    </row>
    <row r="9" spans="1:25" ht="12" customHeight="1" x14ac:dyDescent="0.25">
      <c r="A9" s="49" t="s">
        <v>182</v>
      </c>
      <c r="B9" s="50">
        <v>43282</v>
      </c>
      <c r="C9" s="51">
        <v>4</v>
      </c>
      <c r="D9" s="50">
        <v>43313</v>
      </c>
      <c r="E9" s="51">
        <v>8</v>
      </c>
      <c r="F9" s="59" t="str">
        <f t="shared" si="1"/>
        <v/>
      </c>
      <c r="G9" s="59" t="str">
        <f t="shared" si="0"/>
        <v/>
      </c>
      <c r="H9" s="59" t="str">
        <f t="shared" si="0"/>
        <v/>
      </c>
      <c r="I9" s="59" t="str">
        <f t="shared" si="0"/>
        <v>N</v>
      </c>
      <c r="J9" s="59" t="str">
        <f t="shared" si="0"/>
        <v>Z</v>
      </c>
      <c r="K9" s="59" t="str">
        <f t="shared" si="0"/>
        <v/>
      </c>
      <c r="L9" s="59" t="str">
        <f t="shared" si="0"/>
        <v/>
      </c>
      <c r="M9" s="59" t="str">
        <f t="shared" si="0"/>
        <v/>
      </c>
      <c r="N9" s="59" t="str">
        <f t="shared" si="0"/>
        <v/>
      </c>
      <c r="O9" s="59" t="str">
        <f t="shared" si="0"/>
        <v/>
      </c>
      <c r="P9" s="59" t="str">
        <f t="shared" si="0"/>
        <v/>
      </c>
      <c r="Q9" s="59" t="str">
        <f t="shared" si="0"/>
        <v/>
      </c>
      <c r="R9" s="59" t="str">
        <f t="shared" si="0"/>
        <v/>
      </c>
      <c r="S9" s="59" t="str">
        <f t="shared" si="0"/>
        <v/>
      </c>
      <c r="T9" s="59" t="str">
        <f t="shared" si="0"/>
        <v/>
      </c>
      <c r="U9" s="59" t="str">
        <f t="shared" si="0"/>
        <v/>
      </c>
      <c r="V9" s="59" t="str">
        <f t="shared" si="0"/>
        <v/>
      </c>
      <c r="W9" s="59" t="str">
        <f t="shared" si="0"/>
        <v/>
      </c>
      <c r="X9" s="59" t="str">
        <f t="shared" si="0"/>
        <v/>
      </c>
      <c r="Y9" s="56"/>
    </row>
    <row r="10" spans="1:25" ht="12" customHeight="1" x14ac:dyDescent="0.25">
      <c r="A10" s="15" t="s">
        <v>188</v>
      </c>
      <c r="B10" s="14">
        <v>43221</v>
      </c>
      <c r="C10" s="14">
        <v>2</v>
      </c>
      <c r="D10" s="26">
        <v>43252</v>
      </c>
      <c r="E10" s="14">
        <v>4</v>
      </c>
      <c r="F10" s="59" t="str">
        <f t="shared" si="1"/>
        <v/>
      </c>
      <c r="G10" s="59" t="str">
        <f t="shared" si="0"/>
        <v>N</v>
      </c>
      <c r="H10" s="59" t="str">
        <f t="shared" si="0"/>
        <v>Z</v>
      </c>
      <c r="I10" s="59" t="str">
        <f t="shared" si="0"/>
        <v/>
      </c>
      <c r="J10" s="59" t="str">
        <f t="shared" si="0"/>
        <v/>
      </c>
      <c r="K10" s="59" t="str">
        <f t="shared" si="0"/>
        <v/>
      </c>
      <c r="L10" s="59" t="str">
        <f t="shared" si="0"/>
        <v/>
      </c>
      <c r="M10" s="59" t="str">
        <f t="shared" si="0"/>
        <v/>
      </c>
      <c r="N10" s="59" t="str">
        <f t="shared" si="0"/>
        <v/>
      </c>
      <c r="O10" s="59" t="str">
        <f t="shared" si="0"/>
        <v/>
      </c>
      <c r="P10" s="59" t="str">
        <f t="shared" si="0"/>
        <v/>
      </c>
      <c r="Q10" s="59" t="str">
        <f t="shared" si="0"/>
        <v/>
      </c>
      <c r="R10" s="59" t="str">
        <f t="shared" si="0"/>
        <v/>
      </c>
      <c r="S10" s="59" t="str">
        <f t="shared" si="0"/>
        <v/>
      </c>
      <c r="T10" s="59" t="str">
        <f t="shared" si="0"/>
        <v/>
      </c>
      <c r="U10" s="59" t="str">
        <f t="shared" si="0"/>
        <v/>
      </c>
      <c r="V10" s="59" t="str">
        <f t="shared" si="0"/>
        <v/>
      </c>
      <c r="W10" s="59" t="str">
        <f t="shared" si="0"/>
        <v/>
      </c>
      <c r="X10" s="59" t="str">
        <f t="shared" si="0"/>
        <v/>
      </c>
      <c r="Y10" s="56"/>
    </row>
    <row r="11" spans="1:25" ht="12" customHeight="1" x14ac:dyDescent="0.25">
      <c r="A11" s="15" t="s">
        <v>161</v>
      </c>
      <c r="B11" s="14">
        <v>43252</v>
      </c>
      <c r="C11" s="14">
        <v>4</v>
      </c>
      <c r="D11" s="26">
        <v>43405</v>
      </c>
      <c r="E11" s="14">
        <v>36</v>
      </c>
      <c r="F11" s="59" t="str">
        <f t="shared" si="1"/>
        <v/>
      </c>
      <c r="G11" s="59" t="str">
        <f t="shared" si="0"/>
        <v/>
      </c>
      <c r="H11" s="59" t="str">
        <f t="shared" si="0"/>
        <v>N</v>
      </c>
      <c r="I11" s="59" t="str">
        <f t="shared" si="0"/>
        <v/>
      </c>
      <c r="J11" s="59" t="str">
        <f t="shared" si="0"/>
        <v/>
      </c>
      <c r="K11" s="59" t="str">
        <f t="shared" si="0"/>
        <v/>
      </c>
      <c r="L11" s="59" t="str">
        <f t="shared" si="0"/>
        <v/>
      </c>
      <c r="M11" s="59" t="str">
        <f t="shared" si="0"/>
        <v>Z</v>
      </c>
      <c r="N11" s="59" t="str">
        <f t="shared" si="0"/>
        <v/>
      </c>
      <c r="O11" s="59" t="str">
        <f t="shared" si="0"/>
        <v/>
      </c>
      <c r="P11" s="59" t="str">
        <f t="shared" si="0"/>
        <v/>
      </c>
      <c r="Q11" s="59" t="str">
        <f t="shared" si="0"/>
        <v/>
      </c>
      <c r="R11" s="59" t="str">
        <f t="shared" si="0"/>
        <v/>
      </c>
      <c r="S11" s="59" t="str">
        <f t="shared" si="0"/>
        <v/>
      </c>
      <c r="T11" s="59" t="str">
        <f t="shared" si="0"/>
        <v/>
      </c>
      <c r="U11" s="59" t="str">
        <f t="shared" si="0"/>
        <v/>
      </c>
      <c r="V11" s="59" t="str">
        <f t="shared" si="0"/>
        <v/>
      </c>
      <c r="W11" s="59" t="str">
        <f t="shared" si="0"/>
        <v/>
      </c>
      <c r="X11" s="59" t="str">
        <f t="shared" si="0"/>
        <v/>
      </c>
      <c r="Y11" s="56"/>
    </row>
    <row r="12" spans="1:25" ht="12" customHeight="1" x14ac:dyDescent="0.25">
      <c r="A12" s="28" t="s">
        <v>164</v>
      </c>
      <c r="B12" s="29">
        <v>43221</v>
      </c>
      <c r="C12" s="30">
        <v>16</v>
      </c>
      <c r="D12" s="29">
        <v>43497</v>
      </c>
      <c r="E12" s="30">
        <v>4</v>
      </c>
      <c r="F12" s="59" t="str">
        <f t="shared" si="1"/>
        <v/>
      </c>
      <c r="G12" s="59" t="str">
        <f t="shared" si="0"/>
        <v>N</v>
      </c>
      <c r="H12" s="59" t="str">
        <f t="shared" si="0"/>
        <v/>
      </c>
      <c r="I12" s="59" t="str">
        <f t="shared" si="0"/>
        <v/>
      </c>
      <c r="J12" s="59" t="str">
        <f t="shared" si="0"/>
        <v/>
      </c>
      <c r="K12" s="59" t="str">
        <f t="shared" si="0"/>
        <v/>
      </c>
      <c r="L12" s="59" t="str">
        <f t="shared" si="0"/>
        <v/>
      </c>
      <c r="M12" s="59" t="str">
        <f t="shared" si="0"/>
        <v/>
      </c>
      <c r="N12" s="59" t="str">
        <f t="shared" si="0"/>
        <v/>
      </c>
      <c r="O12" s="59" t="str">
        <f t="shared" si="0"/>
        <v/>
      </c>
      <c r="P12" s="59" t="str">
        <f t="shared" si="0"/>
        <v>Z</v>
      </c>
      <c r="Q12" s="59" t="str">
        <f t="shared" si="0"/>
        <v/>
      </c>
      <c r="R12" s="59" t="str">
        <f t="shared" si="0"/>
        <v/>
      </c>
      <c r="S12" s="59" t="str">
        <f t="shared" si="0"/>
        <v/>
      </c>
      <c r="T12" s="59" t="str">
        <f t="shared" si="0"/>
        <v/>
      </c>
      <c r="U12" s="59" t="str">
        <f t="shared" si="0"/>
        <v/>
      </c>
      <c r="V12" s="59" t="str">
        <f t="shared" si="0"/>
        <v/>
      </c>
      <c r="W12" s="59" t="str">
        <f t="shared" si="0"/>
        <v/>
      </c>
      <c r="X12" s="59" t="str">
        <f t="shared" si="0"/>
        <v/>
      </c>
      <c r="Y12" s="56"/>
    </row>
    <row r="13" spans="1:25" ht="12" customHeight="1" x14ac:dyDescent="0.25">
      <c r="A13" s="28" t="s">
        <v>72</v>
      </c>
      <c r="B13" s="29">
        <v>43221</v>
      </c>
      <c r="C13" s="30">
        <v>8</v>
      </c>
      <c r="D13" s="29">
        <v>43617</v>
      </c>
      <c r="E13" s="30">
        <v>40</v>
      </c>
      <c r="F13" s="59" t="str">
        <f t="shared" si="1"/>
        <v/>
      </c>
      <c r="G13" s="59" t="str">
        <f t="shared" si="0"/>
        <v>N</v>
      </c>
      <c r="H13" s="59" t="str">
        <f t="shared" si="0"/>
        <v/>
      </c>
      <c r="I13" s="59" t="str">
        <f t="shared" si="0"/>
        <v/>
      </c>
      <c r="J13" s="59" t="str">
        <f t="shared" si="0"/>
        <v/>
      </c>
      <c r="K13" s="59" t="str">
        <f t="shared" si="0"/>
        <v/>
      </c>
      <c r="L13" s="59" t="str">
        <f t="shared" si="0"/>
        <v/>
      </c>
      <c r="M13" s="59" t="str">
        <f t="shared" si="0"/>
        <v/>
      </c>
      <c r="N13" s="59" t="str">
        <f t="shared" si="0"/>
        <v/>
      </c>
      <c r="O13" s="59" t="str">
        <f t="shared" si="0"/>
        <v/>
      </c>
      <c r="P13" s="59" t="str">
        <f t="shared" si="0"/>
        <v/>
      </c>
      <c r="Q13" s="59" t="str">
        <f t="shared" si="0"/>
        <v/>
      </c>
      <c r="R13" s="59" t="str">
        <f t="shared" si="0"/>
        <v/>
      </c>
      <c r="S13" s="59" t="str">
        <f t="shared" si="0"/>
        <v/>
      </c>
      <c r="T13" s="59" t="str">
        <f t="shared" si="0"/>
        <v>Z</v>
      </c>
      <c r="U13" s="59" t="str">
        <f t="shared" si="0"/>
        <v/>
      </c>
      <c r="V13" s="59" t="str">
        <f t="shared" si="0"/>
        <v/>
      </c>
      <c r="W13" s="59" t="str">
        <f t="shared" si="0"/>
        <v/>
      </c>
      <c r="X13" s="59" t="str">
        <f t="shared" si="0"/>
        <v/>
      </c>
      <c r="Y13" s="56"/>
    </row>
    <row r="14" spans="1:25" ht="12" customHeight="1" x14ac:dyDescent="0.25">
      <c r="A14" s="15" t="s">
        <v>174</v>
      </c>
      <c r="B14" s="26">
        <v>43252</v>
      </c>
      <c r="C14" s="14">
        <v>2</v>
      </c>
      <c r="D14" s="26">
        <v>43282</v>
      </c>
      <c r="E14" s="14">
        <v>8</v>
      </c>
      <c r="F14" s="59" t="str">
        <f t="shared" si="1"/>
        <v/>
      </c>
      <c r="G14" s="59" t="str">
        <f t="shared" si="0"/>
        <v/>
      </c>
      <c r="H14" s="59" t="str">
        <f t="shared" si="0"/>
        <v>N</v>
      </c>
      <c r="I14" s="59" t="str">
        <f t="shared" si="0"/>
        <v>Z</v>
      </c>
      <c r="J14" s="59" t="str">
        <f t="shared" si="0"/>
        <v/>
      </c>
      <c r="K14" s="59" t="str">
        <f t="shared" si="0"/>
        <v/>
      </c>
      <c r="L14" s="59" t="str">
        <f t="shared" si="0"/>
        <v/>
      </c>
      <c r="M14" s="59" t="str">
        <f t="shared" si="0"/>
        <v/>
      </c>
      <c r="N14" s="59" t="str">
        <f t="shared" si="0"/>
        <v/>
      </c>
      <c r="O14" s="59" t="str">
        <f t="shared" si="0"/>
        <v/>
      </c>
      <c r="P14" s="59" t="str">
        <f t="shared" si="0"/>
        <v/>
      </c>
      <c r="Q14" s="59" t="str">
        <f t="shared" si="0"/>
        <v/>
      </c>
      <c r="R14" s="59" t="str">
        <f t="shared" si="0"/>
        <v/>
      </c>
      <c r="S14" s="59" t="str">
        <f t="shared" si="0"/>
        <v/>
      </c>
      <c r="T14" s="59" t="str">
        <f t="shared" si="0"/>
        <v/>
      </c>
      <c r="U14" s="59" t="str">
        <f t="shared" si="0"/>
        <v/>
      </c>
      <c r="V14" s="59" t="str">
        <f t="shared" si="0"/>
        <v/>
      </c>
      <c r="W14" s="59" t="str">
        <f t="shared" si="0"/>
        <v/>
      </c>
      <c r="X14" s="59" t="str">
        <f t="shared" si="0"/>
        <v/>
      </c>
      <c r="Y14" s="56"/>
    </row>
    <row r="15" spans="1:25" ht="12" customHeight="1" x14ac:dyDescent="0.25">
      <c r="A15" s="28" t="s">
        <v>176</v>
      </c>
      <c r="B15" s="29">
        <v>43221</v>
      </c>
      <c r="C15" s="30">
        <v>8</v>
      </c>
      <c r="D15" s="29">
        <v>43617</v>
      </c>
      <c r="E15" s="30">
        <v>80</v>
      </c>
      <c r="F15" s="59" t="str">
        <f t="shared" si="1"/>
        <v/>
      </c>
      <c r="G15" s="59" t="str">
        <f t="shared" si="0"/>
        <v>N</v>
      </c>
      <c r="H15" s="59" t="str">
        <f t="shared" si="0"/>
        <v/>
      </c>
      <c r="I15" s="59" t="str">
        <f t="shared" si="0"/>
        <v/>
      </c>
      <c r="J15" s="59" t="str">
        <f t="shared" si="0"/>
        <v/>
      </c>
      <c r="K15" s="59" t="str">
        <f t="shared" si="0"/>
        <v/>
      </c>
      <c r="L15" s="59" t="str">
        <f t="shared" si="0"/>
        <v/>
      </c>
      <c r="M15" s="59" t="str">
        <f t="shared" si="0"/>
        <v/>
      </c>
      <c r="N15" s="59" t="str">
        <f t="shared" si="0"/>
        <v/>
      </c>
      <c r="O15" s="59" t="str">
        <f t="shared" si="0"/>
        <v/>
      </c>
      <c r="P15" s="59" t="str">
        <f t="shared" si="0"/>
        <v/>
      </c>
      <c r="Q15" s="59" t="str">
        <f t="shared" si="0"/>
        <v/>
      </c>
      <c r="R15" s="59" t="str">
        <f t="shared" si="0"/>
        <v/>
      </c>
      <c r="S15" s="59" t="str">
        <f t="shared" si="0"/>
        <v/>
      </c>
      <c r="T15" s="59" t="str">
        <f t="shared" si="0"/>
        <v>Z</v>
      </c>
      <c r="U15" s="59" t="str">
        <f t="shared" si="0"/>
        <v/>
      </c>
      <c r="V15" s="59" t="str">
        <f t="shared" si="0"/>
        <v/>
      </c>
      <c r="W15" s="59" t="str">
        <f t="shared" si="0"/>
        <v/>
      </c>
      <c r="X15" s="59" t="str">
        <f t="shared" si="0"/>
        <v/>
      </c>
      <c r="Y15" s="56"/>
    </row>
    <row r="16" spans="1:25" ht="12" customHeight="1" x14ac:dyDescent="0.25">
      <c r="A16" s="28" t="s">
        <v>181</v>
      </c>
      <c r="B16" s="29">
        <v>43221</v>
      </c>
      <c r="C16" s="30">
        <v>4</v>
      </c>
      <c r="D16" s="29">
        <v>43617</v>
      </c>
      <c r="E16" s="30">
        <v>24</v>
      </c>
      <c r="F16" s="59" t="str">
        <f t="shared" si="1"/>
        <v/>
      </c>
      <c r="G16" s="59" t="str">
        <f t="shared" si="0"/>
        <v>N</v>
      </c>
      <c r="H16" s="59" t="str">
        <f t="shared" si="0"/>
        <v/>
      </c>
      <c r="I16" s="59" t="str">
        <f t="shared" si="0"/>
        <v/>
      </c>
      <c r="J16" s="59" t="str">
        <f t="shared" si="0"/>
        <v/>
      </c>
      <c r="K16" s="59" t="str">
        <f t="shared" si="0"/>
        <v/>
      </c>
      <c r="L16" s="59" t="str">
        <f t="shared" si="0"/>
        <v/>
      </c>
      <c r="M16" s="59" t="str">
        <f t="shared" si="0"/>
        <v/>
      </c>
      <c r="N16" s="59" t="str">
        <f t="shared" si="0"/>
        <v/>
      </c>
      <c r="O16" s="59" t="str">
        <f t="shared" si="0"/>
        <v/>
      </c>
      <c r="P16" s="59" t="str">
        <f t="shared" si="0"/>
        <v/>
      </c>
      <c r="Q16" s="59" t="str">
        <f t="shared" si="0"/>
        <v/>
      </c>
      <c r="R16" s="59" t="str">
        <f t="shared" si="0"/>
        <v/>
      </c>
      <c r="S16" s="59" t="str">
        <f t="shared" si="0"/>
        <v/>
      </c>
      <c r="T16" s="59" t="str">
        <f t="shared" si="0"/>
        <v>Z</v>
      </c>
      <c r="U16" s="59" t="str">
        <f t="shared" si="0"/>
        <v/>
      </c>
      <c r="V16" s="59" t="str">
        <f t="shared" si="0"/>
        <v/>
      </c>
      <c r="W16" s="59" t="str">
        <f t="shared" si="0"/>
        <v/>
      </c>
      <c r="X16" s="59" t="str">
        <f t="shared" si="0"/>
        <v/>
      </c>
      <c r="Y16" s="56"/>
    </row>
    <row r="17" spans="1:25" ht="12" customHeight="1" x14ac:dyDescent="0.25">
      <c r="A17" s="15" t="s">
        <v>183</v>
      </c>
      <c r="B17" s="14">
        <v>43282</v>
      </c>
      <c r="C17" s="14">
        <v>2</v>
      </c>
      <c r="D17" s="26">
        <v>43405</v>
      </c>
      <c r="E17" s="14">
        <v>16</v>
      </c>
      <c r="F17" s="59" t="str">
        <f t="shared" si="1"/>
        <v/>
      </c>
      <c r="G17" s="59" t="str">
        <f t="shared" ref="G17:X31" si="2">+IF($B17=G$1,"N",    IF($D17=G$1,"Z","") )</f>
        <v/>
      </c>
      <c r="H17" s="59" t="str">
        <f t="shared" si="2"/>
        <v/>
      </c>
      <c r="I17" s="59" t="str">
        <f t="shared" si="2"/>
        <v>N</v>
      </c>
      <c r="J17" s="59" t="str">
        <f t="shared" si="2"/>
        <v/>
      </c>
      <c r="K17" s="59" t="str">
        <f t="shared" si="2"/>
        <v/>
      </c>
      <c r="L17" s="59" t="str">
        <f t="shared" si="2"/>
        <v/>
      </c>
      <c r="M17" s="59" t="str">
        <f t="shared" si="2"/>
        <v>Z</v>
      </c>
      <c r="N17" s="59" t="str">
        <f t="shared" si="2"/>
        <v/>
      </c>
      <c r="O17" s="59" t="str">
        <f t="shared" si="2"/>
        <v/>
      </c>
      <c r="P17" s="59" t="str">
        <f t="shared" si="2"/>
        <v/>
      </c>
      <c r="Q17" s="59" t="str">
        <f t="shared" si="2"/>
        <v/>
      </c>
      <c r="R17" s="59" t="str">
        <f t="shared" si="2"/>
        <v/>
      </c>
      <c r="S17" s="59" t="str">
        <f t="shared" si="2"/>
        <v/>
      </c>
      <c r="T17" s="59" t="str">
        <f t="shared" si="2"/>
        <v/>
      </c>
      <c r="U17" s="59" t="str">
        <f t="shared" si="2"/>
        <v/>
      </c>
      <c r="V17" s="59" t="str">
        <f t="shared" si="2"/>
        <v/>
      </c>
      <c r="W17" s="59" t="str">
        <f t="shared" si="2"/>
        <v/>
      </c>
      <c r="X17" s="59" t="str">
        <f t="shared" si="2"/>
        <v/>
      </c>
      <c r="Y17" s="56"/>
    </row>
    <row r="18" spans="1:25" ht="12" customHeight="1" x14ac:dyDescent="0.25">
      <c r="A18" s="15" t="s">
        <v>185</v>
      </c>
      <c r="B18" s="14">
        <v>43466</v>
      </c>
      <c r="C18" s="14">
        <v>8</v>
      </c>
      <c r="D18" s="26">
        <v>43647</v>
      </c>
      <c r="E18" s="14">
        <v>40</v>
      </c>
      <c r="F18" s="59" t="str">
        <f t="shared" si="1"/>
        <v/>
      </c>
      <c r="G18" s="59" t="str">
        <f t="shared" si="2"/>
        <v/>
      </c>
      <c r="H18" s="59" t="str">
        <f t="shared" si="2"/>
        <v/>
      </c>
      <c r="I18" s="59" t="str">
        <f t="shared" si="2"/>
        <v/>
      </c>
      <c r="J18" s="59" t="str">
        <f t="shared" si="2"/>
        <v/>
      </c>
      <c r="K18" s="59" t="str">
        <f t="shared" si="2"/>
        <v/>
      </c>
      <c r="L18" s="59" t="str">
        <f t="shared" si="2"/>
        <v/>
      </c>
      <c r="M18" s="59" t="str">
        <f t="shared" si="2"/>
        <v/>
      </c>
      <c r="N18" s="59" t="str">
        <f t="shared" si="2"/>
        <v/>
      </c>
      <c r="O18" s="59" t="str">
        <f t="shared" si="2"/>
        <v>N</v>
      </c>
      <c r="P18" s="59" t="str">
        <f t="shared" si="2"/>
        <v/>
      </c>
      <c r="Q18" s="59" t="str">
        <f t="shared" si="2"/>
        <v/>
      </c>
      <c r="R18" s="59" t="str">
        <f t="shared" si="2"/>
        <v/>
      </c>
      <c r="S18" s="59" t="str">
        <f t="shared" si="2"/>
        <v/>
      </c>
      <c r="T18" s="59" t="str">
        <f t="shared" si="2"/>
        <v/>
      </c>
      <c r="U18" s="59" t="str">
        <f t="shared" si="2"/>
        <v>Z</v>
      </c>
      <c r="V18" s="59" t="str">
        <f t="shared" si="2"/>
        <v/>
      </c>
      <c r="W18" s="59" t="str">
        <f t="shared" si="2"/>
        <v/>
      </c>
      <c r="X18" s="59" t="str">
        <f t="shared" si="2"/>
        <v/>
      </c>
      <c r="Y18" s="56"/>
    </row>
    <row r="19" spans="1:25" ht="12" customHeight="1" x14ac:dyDescent="0.25">
      <c r="A19" s="28" t="s">
        <v>186</v>
      </c>
      <c r="B19" s="29">
        <v>43221</v>
      </c>
      <c r="C19" s="30">
        <v>4</v>
      </c>
      <c r="D19" s="29">
        <v>43221</v>
      </c>
      <c r="E19" s="30">
        <v>16</v>
      </c>
      <c r="F19" s="59" t="str">
        <f t="shared" si="1"/>
        <v/>
      </c>
      <c r="G19" s="59" t="str">
        <f t="shared" si="2"/>
        <v>N</v>
      </c>
      <c r="H19" s="59" t="str">
        <f t="shared" si="2"/>
        <v/>
      </c>
      <c r="I19" s="59" t="str">
        <f t="shared" si="2"/>
        <v/>
      </c>
      <c r="J19" s="59" t="str">
        <f t="shared" si="2"/>
        <v/>
      </c>
      <c r="K19" s="59" t="str">
        <f t="shared" si="2"/>
        <v/>
      </c>
      <c r="L19" s="59" t="str">
        <f t="shared" si="2"/>
        <v/>
      </c>
      <c r="M19" s="59" t="str">
        <f t="shared" si="2"/>
        <v/>
      </c>
      <c r="N19" s="59" t="str">
        <f t="shared" si="2"/>
        <v/>
      </c>
      <c r="O19" s="59" t="str">
        <f t="shared" si="2"/>
        <v/>
      </c>
      <c r="P19" s="59" t="str">
        <f t="shared" si="2"/>
        <v/>
      </c>
      <c r="Q19" s="59" t="str">
        <f t="shared" si="2"/>
        <v/>
      </c>
      <c r="R19" s="59" t="str">
        <f t="shared" si="2"/>
        <v/>
      </c>
      <c r="S19" s="59" t="str">
        <f t="shared" si="2"/>
        <v/>
      </c>
      <c r="T19" s="59" t="str">
        <f t="shared" si="2"/>
        <v/>
      </c>
      <c r="U19" s="59" t="str">
        <f t="shared" si="2"/>
        <v/>
      </c>
      <c r="V19" s="59" t="str">
        <f t="shared" si="2"/>
        <v/>
      </c>
      <c r="W19" s="59" t="str">
        <f t="shared" si="2"/>
        <v/>
      </c>
      <c r="X19" s="59" t="str">
        <f t="shared" si="2"/>
        <v/>
      </c>
      <c r="Y19" s="56"/>
    </row>
    <row r="20" spans="1:25" ht="12" customHeight="1" x14ac:dyDescent="0.25">
      <c r="A20" s="15" t="s">
        <v>193</v>
      </c>
      <c r="B20" s="14">
        <v>43282</v>
      </c>
      <c r="C20" s="14">
        <v>2</v>
      </c>
      <c r="D20" s="26">
        <v>43435</v>
      </c>
      <c r="E20" s="14">
        <v>4</v>
      </c>
      <c r="F20" s="59" t="str">
        <f t="shared" si="1"/>
        <v/>
      </c>
      <c r="G20" s="59" t="str">
        <f t="shared" si="2"/>
        <v/>
      </c>
      <c r="H20" s="59" t="str">
        <f t="shared" si="2"/>
        <v/>
      </c>
      <c r="I20" s="59" t="str">
        <f t="shared" si="2"/>
        <v>N</v>
      </c>
      <c r="J20" s="59" t="str">
        <f t="shared" si="2"/>
        <v/>
      </c>
      <c r="K20" s="59" t="str">
        <f t="shared" si="2"/>
        <v/>
      </c>
      <c r="L20" s="59" t="str">
        <f t="shared" si="2"/>
        <v/>
      </c>
      <c r="M20" s="59" t="str">
        <f t="shared" si="2"/>
        <v/>
      </c>
      <c r="N20" s="59" t="str">
        <f t="shared" si="2"/>
        <v>Z</v>
      </c>
      <c r="O20" s="59" t="str">
        <f t="shared" si="2"/>
        <v/>
      </c>
      <c r="P20" s="59" t="str">
        <f t="shared" si="2"/>
        <v/>
      </c>
      <c r="Q20" s="59" t="str">
        <f t="shared" si="2"/>
        <v/>
      </c>
      <c r="R20" s="59" t="str">
        <f t="shared" si="2"/>
        <v/>
      </c>
      <c r="S20" s="59" t="str">
        <f t="shared" si="2"/>
        <v/>
      </c>
      <c r="T20" s="59" t="str">
        <f t="shared" si="2"/>
        <v/>
      </c>
      <c r="U20" s="59" t="str">
        <f t="shared" si="2"/>
        <v/>
      </c>
      <c r="V20" s="59" t="str">
        <f t="shared" si="2"/>
        <v/>
      </c>
      <c r="W20" s="59" t="str">
        <f t="shared" si="2"/>
        <v/>
      </c>
      <c r="X20" s="59" t="str">
        <f t="shared" si="2"/>
        <v/>
      </c>
      <c r="Y20" s="56"/>
    </row>
    <row r="21" spans="1:25" ht="12" customHeight="1" x14ac:dyDescent="0.25">
      <c r="A21" s="28" t="s">
        <v>159</v>
      </c>
      <c r="B21" s="29">
        <v>43252</v>
      </c>
      <c r="C21" s="30">
        <v>8</v>
      </c>
      <c r="D21" s="29">
        <v>43374</v>
      </c>
      <c r="E21" s="30">
        <v>24</v>
      </c>
      <c r="F21" s="59" t="str">
        <f t="shared" si="1"/>
        <v/>
      </c>
      <c r="G21" s="59" t="str">
        <f t="shared" si="2"/>
        <v/>
      </c>
      <c r="H21" s="59" t="str">
        <f t="shared" si="2"/>
        <v>N</v>
      </c>
      <c r="I21" s="59" t="str">
        <f t="shared" si="2"/>
        <v/>
      </c>
      <c r="J21" s="59" t="str">
        <f t="shared" si="2"/>
        <v/>
      </c>
      <c r="K21" s="59" t="str">
        <f t="shared" si="2"/>
        <v/>
      </c>
      <c r="L21" s="59" t="str">
        <f t="shared" si="2"/>
        <v>Z</v>
      </c>
      <c r="M21" s="59" t="str">
        <f t="shared" si="2"/>
        <v/>
      </c>
      <c r="N21" s="59" t="str">
        <f t="shared" si="2"/>
        <v/>
      </c>
      <c r="O21" s="59" t="str">
        <f t="shared" si="2"/>
        <v/>
      </c>
      <c r="P21" s="59" t="str">
        <f t="shared" si="2"/>
        <v/>
      </c>
      <c r="Q21" s="59" t="str">
        <f t="shared" si="2"/>
        <v/>
      </c>
      <c r="R21" s="59" t="str">
        <f t="shared" si="2"/>
        <v/>
      </c>
      <c r="S21" s="59" t="str">
        <f t="shared" si="2"/>
        <v/>
      </c>
      <c r="T21" s="59" t="str">
        <f t="shared" si="2"/>
        <v/>
      </c>
      <c r="U21" s="59" t="str">
        <f t="shared" si="2"/>
        <v/>
      </c>
      <c r="V21" s="59" t="str">
        <f t="shared" si="2"/>
        <v/>
      </c>
      <c r="W21" s="59" t="str">
        <f t="shared" si="2"/>
        <v/>
      </c>
      <c r="X21" s="59" t="str">
        <f t="shared" si="2"/>
        <v/>
      </c>
      <c r="Y21" s="56"/>
    </row>
    <row r="22" spans="1:25" ht="12" customHeight="1" x14ac:dyDescent="0.25">
      <c r="A22" s="49" t="s">
        <v>163</v>
      </c>
      <c r="B22" s="50">
        <v>43374</v>
      </c>
      <c r="C22" s="51">
        <v>4</v>
      </c>
      <c r="D22" s="50">
        <v>43344</v>
      </c>
      <c r="E22" s="51">
        <v>8</v>
      </c>
      <c r="F22" s="59" t="str">
        <f t="shared" si="1"/>
        <v/>
      </c>
      <c r="G22" s="59" t="str">
        <f t="shared" si="2"/>
        <v/>
      </c>
      <c r="H22" s="59" t="str">
        <f t="shared" si="2"/>
        <v/>
      </c>
      <c r="I22" s="59" t="str">
        <f t="shared" si="2"/>
        <v/>
      </c>
      <c r="J22" s="59" t="str">
        <f t="shared" si="2"/>
        <v/>
      </c>
      <c r="K22" s="59" t="str">
        <f t="shared" si="2"/>
        <v>Z</v>
      </c>
      <c r="L22" s="59" t="str">
        <f t="shared" si="2"/>
        <v>N</v>
      </c>
      <c r="M22" s="59" t="str">
        <f t="shared" si="2"/>
        <v/>
      </c>
      <c r="N22" s="59" t="str">
        <f t="shared" si="2"/>
        <v/>
      </c>
      <c r="O22" s="59" t="str">
        <f t="shared" si="2"/>
        <v/>
      </c>
      <c r="P22" s="59" t="str">
        <f t="shared" si="2"/>
        <v/>
      </c>
      <c r="Q22" s="59" t="str">
        <f t="shared" si="2"/>
        <v/>
      </c>
      <c r="R22" s="59" t="str">
        <f t="shared" si="2"/>
        <v/>
      </c>
      <c r="S22" s="59" t="str">
        <f t="shared" si="2"/>
        <v/>
      </c>
      <c r="T22" s="59" t="str">
        <f t="shared" si="2"/>
        <v/>
      </c>
      <c r="U22" s="59" t="str">
        <f t="shared" si="2"/>
        <v/>
      </c>
      <c r="V22" s="59" t="str">
        <f t="shared" si="2"/>
        <v/>
      </c>
      <c r="W22" s="59" t="str">
        <f t="shared" si="2"/>
        <v/>
      </c>
      <c r="X22" s="59" t="str">
        <f t="shared" si="2"/>
        <v/>
      </c>
      <c r="Y22" s="56"/>
    </row>
    <row r="23" spans="1:25" ht="12" customHeight="1" x14ac:dyDescent="0.25">
      <c r="A23" s="28" t="s">
        <v>168</v>
      </c>
      <c r="B23" s="29">
        <v>43252</v>
      </c>
      <c r="C23" s="30">
        <v>4</v>
      </c>
      <c r="D23" s="29">
        <v>43739</v>
      </c>
      <c r="E23" s="30">
        <v>16</v>
      </c>
      <c r="F23" s="59" t="str">
        <f t="shared" si="1"/>
        <v/>
      </c>
      <c r="G23" s="59" t="str">
        <f t="shared" si="2"/>
        <v/>
      </c>
      <c r="H23" s="59" t="str">
        <f t="shared" si="2"/>
        <v>N</v>
      </c>
      <c r="I23" s="59" t="str">
        <f t="shared" si="2"/>
        <v/>
      </c>
      <c r="J23" s="59" t="str">
        <f t="shared" si="2"/>
        <v/>
      </c>
      <c r="K23" s="59" t="str">
        <f t="shared" si="2"/>
        <v/>
      </c>
      <c r="L23" s="59" t="str">
        <f t="shared" si="2"/>
        <v/>
      </c>
      <c r="M23" s="59" t="str">
        <f t="shared" si="2"/>
        <v/>
      </c>
      <c r="N23" s="59" t="str">
        <f t="shared" si="2"/>
        <v/>
      </c>
      <c r="O23" s="59" t="str">
        <f t="shared" si="2"/>
        <v/>
      </c>
      <c r="P23" s="59" t="str">
        <f t="shared" si="2"/>
        <v/>
      </c>
      <c r="Q23" s="59" t="str">
        <f t="shared" si="2"/>
        <v/>
      </c>
      <c r="R23" s="59" t="str">
        <f t="shared" si="2"/>
        <v/>
      </c>
      <c r="S23" s="59" t="str">
        <f t="shared" si="2"/>
        <v/>
      </c>
      <c r="T23" s="59" t="str">
        <f t="shared" si="2"/>
        <v/>
      </c>
      <c r="U23" s="59" t="str">
        <f t="shared" si="2"/>
        <v/>
      </c>
      <c r="V23" s="59" t="str">
        <f t="shared" si="2"/>
        <v/>
      </c>
      <c r="W23" s="59" t="str">
        <f t="shared" si="2"/>
        <v/>
      </c>
      <c r="X23" s="59" t="str">
        <f t="shared" si="2"/>
        <v>Z</v>
      </c>
      <c r="Y23" s="56"/>
    </row>
    <row r="24" spans="1:25" ht="12" customHeight="1" x14ac:dyDescent="0.25">
      <c r="A24" s="54" t="s">
        <v>172</v>
      </c>
      <c r="B24" s="44">
        <v>43344</v>
      </c>
      <c r="C24" s="41">
        <v>2</v>
      </c>
      <c r="D24" s="44">
        <v>43647</v>
      </c>
      <c r="E24" s="41">
        <v>16</v>
      </c>
      <c r="F24" s="59" t="str">
        <f t="shared" si="1"/>
        <v/>
      </c>
      <c r="G24" s="59" t="str">
        <f t="shared" si="2"/>
        <v/>
      </c>
      <c r="H24" s="59" t="str">
        <f t="shared" si="2"/>
        <v/>
      </c>
      <c r="I24" s="59" t="str">
        <f t="shared" si="2"/>
        <v/>
      </c>
      <c r="J24" s="59" t="str">
        <f t="shared" si="2"/>
        <v/>
      </c>
      <c r="K24" s="59" t="str">
        <f t="shared" si="2"/>
        <v>N</v>
      </c>
      <c r="L24" s="59" t="str">
        <f t="shared" si="2"/>
        <v/>
      </c>
      <c r="M24" s="59" t="str">
        <f t="shared" si="2"/>
        <v/>
      </c>
      <c r="N24" s="59" t="str">
        <f t="shared" si="2"/>
        <v/>
      </c>
      <c r="O24" s="59" t="str">
        <f t="shared" si="2"/>
        <v/>
      </c>
      <c r="P24" s="59" t="str">
        <f t="shared" si="2"/>
        <v/>
      </c>
      <c r="Q24" s="59" t="str">
        <f t="shared" si="2"/>
        <v/>
      </c>
      <c r="R24" s="59" t="str">
        <f t="shared" si="2"/>
        <v/>
      </c>
      <c r="S24" s="59" t="str">
        <f t="shared" si="2"/>
        <v/>
      </c>
      <c r="T24" s="59" t="str">
        <f t="shared" si="2"/>
        <v/>
      </c>
      <c r="U24" s="59" t="str">
        <f t="shared" si="2"/>
        <v>Z</v>
      </c>
      <c r="V24" s="59" t="str">
        <f t="shared" si="2"/>
        <v/>
      </c>
      <c r="W24" s="59" t="str">
        <f t="shared" si="2"/>
        <v/>
      </c>
      <c r="X24" s="59" t="str">
        <f t="shared" si="2"/>
        <v/>
      </c>
      <c r="Y24" s="56"/>
    </row>
    <row r="25" spans="1:25" ht="12" customHeight="1" x14ac:dyDescent="0.25">
      <c r="A25" s="49" t="s">
        <v>177</v>
      </c>
      <c r="B25" s="50">
        <v>43374</v>
      </c>
      <c r="C25" s="51">
        <v>4</v>
      </c>
      <c r="D25" s="50">
        <v>43374</v>
      </c>
      <c r="E25" s="51">
        <v>8</v>
      </c>
      <c r="F25" s="59" t="str">
        <f t="shared" si="1"/>
        <v/>
      </c>
      <c r="G25" s="59" t="str">
        <f t="shared" si="2"/>
        <v/>
      </c>
      <c r="H25" s="59" t="str">
        <f t="shared" si="2"/>
        <v/>
      </c>
      <c r="I25" s="59" t="str">
        <f t="shared" si="2"/>
        <v/>
      </c>
      <c r="J25" s="59" t="str">
        <f t="shared" si="2"/>
        <v/>
      </c>
      <c r="K25" s="59" t="str">
        <f t="shared" si="2"/>
        <v/>
      </c>
      <c r="L25" s="59" t="str">
        <f t="shared" si="2"/>
        <v>N</v>
      </c>
      <c r="M25" s="59" t="str">
        <f t="shared" si="2"/>
        <v/>
      </c>
      <c r="N25" s="59" t="str">
        <f t="shared" si="2"/>
        <v/>
      </c>
      <c r="O25" s="59" t="str">
        <f t="shared" si="2"/>
        <v/>
      </c>
      <c r="P25" s="59" t="str">
        <f t="shared" si="2"/>
        <v/>
      </c>
      <c r="Q25" s="59" t="str">
        <f t="shared" si="2"/>
        <v/>
      </c>
      <c r="R25" s="59" t="str">
        <f t="shared" si="2"/>
        <v/>
      </c>
      <c r="S25" s="59" t="str">
        <f t="shared" si="2"/>
        <v/>
      </c>
      <c r="T25" s="59" t="str">
        <f t="shared" si="2"/>
        <v/>
      </c>
      <c r="U25" s="59" t="str">
        <f t="shared" si="2"/>
        <v/>
      </c>
      <c r="V25" s="59" t="str">
        <f t="shared" si="2"/>
        <v/>
      </c>
      <c r="W25" s="59" t="str">
        <f t="shared" si="2"/>
        <v/>
      </c>
      <c r="X25" s="59" t="str">
        <f t="shared" si="2"/>
        <v/>
      </c>
      <c r="Y25" s="56"/>
    </row>
    <row r="26" spans="1:25" ht="12" customHeight="1" x14ac:dyDescent="0.25">
      <c r="A26" s="49" t="s">
        <v>180</v>
      </c>
      <c r="B26" s="50">
        <v>43374</v>
      </c>
      <c r="C26" s="51">
        <v>4</v>
      </c>
      <c r="D26" s="50">
        <v>43374</v>
      </c>
      <c r="E26" s="51">
        <v>8</v>
      </c>
      <c r="F26" s="59" t="str">
        <f t="shared" si="1"/>
        <v/>
      </c>
      <c r="G26" s="59" t="str">
        <f t="shared" si="2"/>
        <v/>
      </c>
      <c r="H26" s="59" t="str">
        <f t="shared" si="2"/>
        <v/>
      </c>
      <c r="I26" s="59" t="str">
        <f t="shared" si="2"/>
        <v/>
      </c>
      <c r="J26" s="59" t="str">
        <f t="shared" si="2"/>
        <v/>
      </c>
      <c r="K26" s="59" t="str">
        <f t="shared" si="2"/>
        <v/>
      </c>
      <c r="L26" s="59" t="str">
        <f t="shared" si="2"/>
        <v>N</v>
      </c>
      <c r="M26" s="59" t="str">
        <f t="shared" si="2"/>
        <v/>
      </c>
      <c r="N26" s="59" t="str">
        <f t="shared" si="2"/>
        <v/>
      </c>
      <c r="O26" s="59" t="str">
        <f t="shared" si="2"/>
        <v/>
      </c>
      <c r="P26" s="59" t="str">
        <f t="shared" si="2"/>
        <v/>
      </c>
      <c r="Q26" s="59" t="str">
        <f t="shared" si="2"/>
        <v/>
      </c>
      <c r="R26" s="59" t="str">
        <f t="shared" si="2"/>
        <v/>
      </c>
      <c r="S26" s="59" t="str">
        <f t="shared" si="2"/>
        <v/>
      </c>
      <c r="T26" s="59" t="str">
        <f t="shared" si="2"/>
        <v/>
      </c>
      <c r="U26" s="59" t="str">
        <f t="shared" si="2"/>
        <v/>
      </c>
      <c r="V26" s="59" t="str">
        <f t="shared" si="2"/>
        <v/>
      </c>
      <c r="W26" s="59" t="str">
        <f t="shared" si="2"/>
        <v/>
      </c>
      <c r="X26" s="59" t="str">
        <f t="shared" si="2"/>
        <v/>
      </c>
      <c r="Y26" s="56"/>
    </row>
    <row r="27" spans="1:25" ht="12" customHeight="1" x14ac:dyDescent="0.25">
      <c r="A27" s="28" t="s">
        <v>189</v>
      </c>
      <c r="B27" s="29">
        <v>43252</v>
      </c>
      <c r="C27" s="30">
        <v>4</v>
      </c>
      <c r="D27" s="29">
        <v>43374</v>
      </c>
      <c r="E27" s="30">
        <v>24</v>
      </c>
      <c r="F27" s="59" t="str">
        <f t="shared" si="1"/>
        <v/>
      </c>
      <c r="G27" s="59" t="str">
        <f t="shared" si="2"/>
        <v/>
      </c>
      <c r="H27" s="59" t="str">
        <f t="shared" si="2"/>
        <v>N</v>
      </c>
      <c r="I27" s="59" t="str">
        <f t="shared" si="2"/>
        <v/>
      </c>
      <c r="J27" s="59" t="str">
        <f t="shared" si="2"/>
        <v/>
      </c>
      <c r="K27" s="59" t="str">
        <f t="shared" si="2"/>
        <v/>
      </c>
      <c r="L27" s="59" t="str">
        <f t="shared" si="2"/>
        <v>Z</v>
      </c>
      <c r="M27" s="59" t="str">
        <f t="shared" si="2"/>
        <v/>
      </c>
      <c r="N27" s="59" t="str">
        <f t="shared" si="2"/>
        <v/>
      </c>
      <c r="O27" s="59" t="str">
        <f t="shared" si="2"/>
        <v/>
      </c>
      <c r="P27" s="59" t="str">
        <f t="shared" si="2"/>
        <v/>
      </c>
      <c r="Q27" s="59" t="str">
        <f t="shared" si="2"/>
        <v/>
      </c>
      <c r="R27" s="59" t="str">
        <f t="shared" si="2"/>
        <v/>
      </c>
      <c r="S27" s="59" t="str">
        <f t="shared" si="2"/>
        <v/>
      </c>
      <c r="T27" s="59" t="str">
        <f t="shared" si="2"/>
        <v/>
      </c>
      <c r="U27" s="59" t="str">
        <f t="shared" si="2"/>
        <v/>
      </c>
      <c r="V27" s="59" t="str">
        <f t="shared" si="2"/>
        <v/>
      </c>
      <c r="W27" s="59" t="str">
        <f t="shared" si="2"/>
        <v/>
      </c>
      <c r="X27" s="59" t="str">
        <f t="shared" si="2"/>
        <v/>
      </c>
      <c r="Y27" s="56"/>
    </row>
    <row r="28" spans="1:25" ht="12" customHeight="1" x14ac:dyDescent="0.25">
      <c r="A28" s="28" t="s">
        <v>192</v>
      </c>
      <c r="B28" s="29">
        <v>43252</v>
      </c>
      <c r="C28" s="30">
        <v>8</v>
      </c>
      <c r="D28" s="29">
        <v>43435</v>
      </c>
      <c r="E28" s="30">
        <v>36</v>
      </c>
      <c r="F28" s="59" t="str">
        <f t="shared" si="1"/>
        <v/>
      </c>
      <c r="G28" s="59" t="str">
        <f t="shared" si="2"/>
        <v/>
      </c>
      <c r="H28" s="59" t="str">
        <f t="shared" si="2"/>
        <v>N</v>
      </c>
      <c r="I28" s="59" t="str">
        <f t="shared" si="2"/>
        <v/>
      </c>
      <c r="J28" s="59" t="str">
        <f t="shared" si="2"/>
        <v/>
      </c>
      <c r="K28" s="59" t="str">
        <f t="shared" si="2"/>
        <v/>
      </c>
      <c r="L28" s="59" t="str">
        <f t="shared" si="2"/>
        <v/>
      </c>
      <c r="M28" s="59" t="str">
        <f t="shared" si="2"/>
        <v/>
      </c>
      <c r="N28" s="59" t="str">
        <f t="shared" si="2"/>
        <v>Z</v>
      </c>
      <c r="O28" s="59" t="str">
        <f t="shared" si="2"/>
        <v/>
      </c>
      <c r="P28" s="59" t="str">
        <f t="shared" si="2"/>
        <v/>
      </c>
      <c r="Q28" s="59" t="str">
        <f t="shared" si="2"/>
        <v/>
      </c>
      <c r="R28" s="59" t="str">
        <f t="shared" si="2"/>
        <v/>
      </c>
      <c r="S28" s="59" t="str">
        <f t="shared" si="2"/>
        <v/>
      </c>
      <c r="T28" s="59" t="str">
        <f t="shared" si="2"/>
        <v/>
      </c>
      <c r="U28" s="59" t="str">
        <f t="shared" si="2"/>
        <v/>
      </c>
      <c r="V28" s="59" t="str">
        <f t="shared" si="2"/>
        <v/>
      </c>
      <c r="W28" s="59" t="str">
        <f t="shared" si="2"/>
        <v/>
      </c>
      <c r="X28" s="59" t="str">
        <f t="shared" si="2"/>
        <v/>
      </c>
      <c r="Y28" s="56"/>
    </row>
    <row r="29" spans="1:25" ht="12" customHeight="1" x14ac:dyDescent="0.25">
      <c r="A29" s="54" t="s">
        <v>187</v>
      </c>
      <c r="B29" s="44">
        <v>43374</v>
      </c>
      <c r="C29" s="41">
        <v>4</v>
      </c>
      <c r="D29" s="44">
        <v>43586</v>
      </c>
      <c r="E29" s="41">
        <v>8</v>
      </c>
      <c r="F29" s="59" t="str">
        <f t="shared" si="1"/>
        <v/>
      </c>
      <c r="G29" s="59" t="str">
        <f t="shared" si="2"/>
        <v/>
      </c>
      <c r="H29" s="59" t="str">
        <f t="shared" si="2"/>
        <v/>
      </c>
      <c r="I29" s="59" t="str">
        <f t="shared" si="2"/>
        <v/>
      </c>
      <c r="J29" s="59" t="str">
        <f t="shared" si="2"/>
        <v/>
      </c>
      <c r="K29" s="59" t="str">
        <f t="shared" si="2"/>
        <v/>
      </c>
      <c r="L29" s="59" t="str">
        <f t="shared" si="2"/>
        <v>N</v>
      </c>
      <c r="M29" s="59" t="str">
        <f t="shared" si="2"/>
        <v/>
      </c>
      <c r="N29" s="59" t="str">
        <f t="shared" si="2"/>
        <v/>
      </c>
      <c r="O29" s="59" t="str">
        <f t="shared" si="2"/>
        <v/>
      </c>
      <c r="P29" s="59" t="str">
        <f t="shared" si="2"/>
        <v/>
      </c>
      <c r="Q29" s="59" t="str">
        <f t="shared" si="2"/>
        <v/>
      </c>
      <c r="R29" s="59" t="str">
        <f t="shared" si="2"/>
        <v/>
      </c>
      <c r="S29" s="59" t="str">
        <f t="shared" si="2"/>
        <v>Z</v>
      </c>
      <c r="T29" s="59" t="str">
        <f t="shared" si="2"/>
        <v/>
      </c>
      <c r="U29" s="59" t="str">
        <f t="shared" si="2"/>
        <v/>
      </c>
      <c r="V29" s="59" t="str">
        <f t="shared" si="2"/>
        <v/>
      </c>
      <c r="W29" s="59" t="str">
        <f t="shared" si="2"/>
        <v/>
      </c>
      <c r="X29" s="59" t="str">
        <f t="shared" si="2"/>
        <v/>
      </c>
      <c r="Y29" s="56"/>
    </row>
    <row r="30" spans="1:25" ht="12" customHeight="1" x14ac:dyDescent="0.25">
      <c r="A30" s="28" t="s">
        <v>191</v>
      </c>
      <c r="B30" s="29">
        <v>43252</v>
      </c>
      <c r="C30" s="30">
        <v>4</v>
      </c>
      <c r="D30" s="29">
        <v>43435</v>
      </c>
      <c r="E30" s="30">
        <v>36</v>
      </c>
      <c r="F30" s="59" t="str">
        <f t="shared" si="1"/>
        <v/>
      </c>
      <c r="G30" s="59" t="str">
        <f t="shared" si="2"/>
        <v/>
      </c>
      <c r="H30" s="59" t="str">
        <f t="shared" si="2"/>
        <v>N</v>
      </c>
      <c r="I30" s="59" t="str">
        <f t="shared" si="2"/>
        <v/>
      </c>
      <c r="J30" s="59" t="str">
        <f t="shared" si="2"/>
        <v/>
      </c>
      <c r="K30" s="59" t="str">
        <f t="shared" si="2"/>
        <v/>
      </c>
      <c r="L30" s="59" t="str">
        <f t="shared" si="2"/>
        <v/>
      </c>
      <c r="M30" s="59" t="str">
        <f t="shared" si="2"/>
        <v/>
      </c>
      <c r="N30" s="59" t="str">
        <f t="shared" si="2"/>
        <v>Z</v>
      </c>
      <c r="O30" s="59" t="str">
        <f t="shared" si="2"/>
        <v/>
      </c>
      <c r="P30" s="59" t="str">
        <f t="shared" si="2"/>
        <v/>
      </c>
      <c r="Q30" s="59" t="str">
        <f t="shared" si="2"/>
        <v/>
      </c>
      <c r="R30" s="59" t="str">
        <f t="shared" si="2"/>
        <v/>
      </c>
      <c r="S30" s="59" t="str">
        <f t="shared" si="2"/>
        <v/>
      </c>
      <c r="T30" s="59" t="str">
        <f t="shared" si="2"/>
        <v/>
      </c>
      <c r="U30" s="59" t="str">
        <f t="shared" si="2"/>
        <v/>
      </c>
      <c r="V30" s="59" t="str">
        <f t="shared" si="2"/>
        <v/>
      </c>
      <c r="W30" s="59" t="str">
        <f t="shared" si="2"/>
        <v/>
      </c>
      <c r="X30" s="59" t="str">
        <f t="shared" si="2"/>
        <v/>
      </c>
      <c r="Y30" s="56"/>
    </row>
    <row r="31" spans="1:25" ht="12" customHeight="1" x14ac:dyDescent="0.25">
      <c r="A31" s="49" t="s">
        <v>160</v>
      </c>
      <c r="B31" s="50">
        <v>43435</v>
      </c>
      <c r="C31" s="51">
        <v>2</v>
      </c>
      <c r="D31" s="50">
        <v>43374</v>
      </c>
      <c r="E31" s="51">
        <v>4</v>
      </c>
      <c r="F31" s="59" t="str">
        <f t="shared" si="1"/>
        <v/>
      </c>
      <c r="G31" s="59" t="str">
        <f t="shared" si="2"/>
        <v/>
      </c>
      <c r="H31" s="59" t="str">
        <f t="shared" si="2"/>
        <v/>
      </c>
      <c r="I31" s="59" t="str">
        <f t="shared" si="2"/>
        <v/>
      </c>
      <c r="J31" s="59" t="str">
        <f t="shared" ref="G31:X41" si="3">+IF($B31=J$1,"N",    IF($D31=J$1,"Z","") )</f>
        <v/>
      </c>
      <c r="K31" s="59" t="str">
        <f t="shared" si="3"/>
        <v/>
      </c>
      <c r="L31" s="59" t="str">
        <f t="shared" si="3"/>
        <v>Z</v>
      </c>
      <c r="M31" s="59" t="str">
        <f t="shared" si="3"/>
        <v/>
      </c>
      <c r="N31" s="59" t="str">
        <f t="shared" si="3"/>
        <v>N</v>
      </c>
      <c r="O31" s="59" t="str">
        <f t="shared" si="3"/>
        <v/>
      </c>
      <c r="P31" s="59" t="str">
        <f t="shared" si="3"/>
        <v/>
      </c>
      <c r="Q31" s="59" t="str">
        <f t="shared" si="3"/>
        <v/>
      </c>
      <c r="R31" s="59" t="str">
        <f t="shared" si="3"/>
        <v/>
      </c>
      <c r="S31" s="59" t="str">
        <f t="shared" si="3"/>
        <v/>
      </c>
      <c r="T31" s="59" t="str">
        <f t="shared" si="3"/>
        <v/>
      </c>
      <c r="U31" s="59" t="str">
        <f t="shared" si="3"/>
        <v/>
      </c>
      <c r="V31" s="59" t="str">
        <f t="shared" si="3"/>
        <v/>
      </c>
      <c r="W31" s="59" t="str">
        <f t="shared" si="3"/>
        <v/>
      </c>
      <c r="X31" s="59" t="str">
        <f t="shared" si="3"/>
        <v/>
      </c>
      <c r="Y31" s="56"/>
    </row>
    <row r="32" spans="1:25" ht="12" customHeight="1" x14ac:dyDescent="0.25">
      <c r="A32" s="28" t="s">
        <v>162</v>
      </c>
      <c r="B32" s="29">
        <v>43282</v>
      </c>
      <c r="C32" s="30">
        <v>36</v>
      </c>
      <c r="D32" s="29">
        <v>43647</v>
      </c>
      <c r="E32" s="30">
        <v>120</v>
      </c>
      <c r="F32" s="59" t="str">
        <f t="shared" si="1"/>
        <v/>
      </c>
      <c r="G32" s="59" t="str">
        <f t="shared" si="3"/>
        <v/>
      </c>
      <c r="H32" s="59" t="str">
        <f t="shared" si="3"/>
        <v/>
      </c>
      <c r="I32" s="59" t="str">
        <f t="shared" si="3"/>
        <v>N</v>
      </c>
      <c r="J32" s="59" t="str">
        <f t="shared" si="3"/>
        <v/>
      </c>
      <c r="K32" s="59" t="str">
        <f t="shared" si="3"/>
        <v/>
      </c>
      <c r="L32" s="59" t="str">
        <f t="shared" si="3"/>
        <v/>
      </c>
      <c r="M32" s="59" t="str">
        <f t="shared" si="3"/>
        <v/>
      </c>
      <c r="N32" s="59" t="str">
        <f t="shared" si="3"/>
        <v/>
      </c>
      <c r="O32" s="59" t="str">
        <f t="shared" si="3"/>
        <v/>
      </c>
      <c r="P32" s="59" t="str">
        <f t="shared" si="3"/>
        <v/>
      </c>
      <c r="Q32" s="59" t="str">
        <f t="shared" si="3"/>
        <v/>
      </c>
      <c r="R32" s="59" t="str">
        <f t="shared" si="3"/>
        <v/>
      </c>
      <c r="S32" s="59" t="str">
        <f t="shared" si="3"/>
        <v/>
      </c>
      <c r="T32" s="59" t="str">
        <f t="shared" si="3"/>
        <v/>
      </c>
      <c r="U32" s="59" t="str">
        <f t="shared" si="3"/>
        <v>Z</v>
      </c>
      <c r="V32" s="59" t="str">
        <f t="shared" si="3"/>
        <v/>
      </c>
      <c r="W32" s="59" t="str">
        <f t="shared" si="3"/>
        <v/>
      </c>
      <c r="X32" s="59" t="str">
        <f t="shared" si="3"/>
        <v/>
      </c>
      <c r="Y32" s="56"/>
    </row>
    <row r="33" spans="1:25" ht="12" customHeight="1" x14ac:dyDescent="0.25">
      <c r="A33" s="54" t="s">
        <v>171</v>
      </c>
      <c r="B33" s="41">
        <v>43344</v>
      </c>
      <c r="C33" s="41">
        <v>8</v>
      </c>
      <c r="D33" s="44">
        <v>43709</v>
      </c>
      <c r="E33" s="41">
        <v>36</v>
      </c>
      <c r="F33" s="59" t="str">
        <f t="shared" si="1"/>
        <v/>
      </c>
      <c r="G33" s="59" t="str">
        <f t="shared" si="3"/>
        <v/>
      </c>
      <c r="H33" s="59" t="str">
        <f t="shared" si="3"/>
        <v/>
      </c>
      <c r="I33" s="59" t="str">
        <f t="shared" si="3"/>
        <v/>
      </c>
      <c r="J33" s="59" t="str">
        <f t="shared" si="3"/>
        <v/>
      </c>
      <c r="K33" s="59" t="str">
        <f t="shared" si="3"/>
        <v>N</v>
      </c>
      <c r="L33" s="59" t="str">
        <f t="shared" si="3"/>
        <v/>
      </c>
      <c r="M33" s="59" t="str">
        <f t="shared" si="3"/>
        <v/>
      </c>
      <c r="N33" s="59" t="str">
        <f t="shared" si="3"/>
        <v/>
      </c>
      <c r="O33" s="59" t="str">
        <f t="shared" si="3"/>
        <v/>
      </c>
      <c r="P33" s="59" t="str">
        <f t="shared" si="3"/>
        <v/>
      </c>
      <c r="Q33" s="59" t="str">
        <f t="shared" si="3"/>
        <v/>
      </c>
      <c r="R33" s="59" t="str">
        <f t="shared" si="3"/>
        <v/>
      </c>
      <c r="S33" s="59" t="str">
        <f t="shared" si="3"/>
        <v/>
      </c>
      <c r="T33" s="59" t="str">
        <f t="shared" si="3"/>
        <v/>
      </c>
      <c r="U33" s="59" t="str">
        <f t="shared" si="3"/>
        <v/>
      </c>
      <c r="V33" s="59" t="str">
        <f t="shared" si="3"/>
        <v/>
      </c>
      <c r="W33" s="59" t="str">
        <f t="shared" si="3"/>
        <v>Z</v>
      </c>
      <c r="X33" s="59" t="str">
        <f t="shared" si="3"/>
        <v/>
      </c>
      <c r="Y33" s="56"/>
    </row>
    <row r="34" spans="1:25" ht="12" customHeight="1" x14ac:dyDescent="0.25">
      <c r="A34" s="54" t="s">
        <v>178</v>
      </c>
      <c r="B34" s="41">
        <v>43344</v>
      </c>
      <c r="C34" s="41">
        <v>2</v>
      </c>
      <c r="D34" s="44">
        <v>43709</v>
      </c>
      <c r="E34" s="41">
        <v>16</v>
      </c>
      <c r="F34" s="59" t="str">
        <f t="shared" si="1"/>
        <v/>
      </c>
      <c r="G34" s="59" t="str">
        <f t="shared" si="3"/>
        <v/>
      </c>
      <c r="H34" s="59" t="str">
        <f t="shared" si="3"/>
        <v/>
      </c>
      <c r="I34" s="59" t="str">
        <f t="shared" si="3"/>
        <v/>
      </c>
      <c r="J34" s="59" t="str">
        <f t="shared" si="3"/>
        <v/>
      </c>
      <c r="K34" s="59" t="str">
        <f t="shared" si="3"/>
        <v>N</v>
      </c>
      <c r="L34" s="59" t="str">
        <f t="shared" si="3"/>
        <v/>
      </c>
      <c r="M34" s="59" t="str">
        <f t="shared" si="3"/>
        <v/>
      </c>
      <c r="N34" s="59" t="str">
        <f t="shared" si="3"/>
        <v/>
      </c>
      <c r="O34" s="59" t="str">
        <f t="shared" si="3"/>
        <v/>
      </c>
      <c r="P34" s="59" t="str">
        <f t="shared" si="3"/>
        <v/>
      </c>
      <c r="Q34" s="59" t="str">
        <f t="shared" si="3"/>
        <v/>
      </c>
      <c r="R34" s="59" t="str">
        <f t="shared" si="3"/>
        <v/>
      </c>
      <c r="S34" s="59" t="str">
        <f t="shared" si="3"/>
        <v/>
      </c>
      <c r="T34" s="59" t="str">
        <f t="shared" si="3"/>
        <v/>
      </c>
      <c r="U34" s="59" t="str">
        <f t="shared" si="3"/>
        <v/>
      </c>
      <c r="V34" s="59" t="str">
        <f t="shared" si="3"/>
        <v/>
      </c>
      <c r="W34" s="59" t="str">
        <f t="shared" si="3"/>
        <v>Z</v>
      </c>
      <c r="X34" s="59" t="str">
        <f t="shared" si="3"/>
        <v/>
      </c>
      <c r="Y34" s="56"/>
    </row>
    <row r="35" spans="1:25" ht="12" customHeight="1" x14ac:dyDescent="0.25">
      <c r="A35" s="28" t="s">
        <v>167</v>
      </c>
      <c r="B35" s="29">
        <v>43344</v>
      </c>
      <c r="C35" s="30">
        <v>16</v>
      </c>
      <c r="D35" s="29">
        <v>43647</v>
      </c>
      <c r="E35" s="30">
        <v>40</v>
      </c>
      <c r="F35" s="59" t="str">
        <f t="shared" si="1"/>
        <v/>
      </c>
      <c r="G35" s="59" t="str">
        <f t="shared" si="3"/>
        <v/>
      </c>
      <c r="H35" s="59" t="str">
        <f t="shared" si="3"/>
        <v/>
      </c>
      <c r="I35" s="59" t="str">
        <f t="shared" si="3"/>
        <v/>
      </c>
      <c r="J35" s="59" t="str">
        <f t="shared" si="3"/>
        <v/>
      </c>
      <c r="K35" s="59" t="str">
        <f t="shared" si="3"/>
        <v>N</v>
      </c>
      <c r="L35" s="59" t="str">
        <f t="shared" si="3"/>
        <v/>
      </c>
      <c r="M35" s="59" t="str">
        <f t="shared" si="3"/>
        <v/>
      </c>
      <c r="N35" s="59" t="str">
        <f t="shared" si="3"/>
        <v/>
      </c>
      <c r="O35" s="59" t="str">
        <f t="shared" si="3"/>
        <v/>
      </c>
      <c r="P35" s="59" t="str">
        <f t="shared" si="3"/>
        <v/>
      </c>
      <c r="Q35" s="59" t="str">
        <f t="shared" si="3"/>
        <v/>
      </c>
      <c r="R35" s="59" t="str">
        <f t="shared" si="3"/>
        <v/>
      </c>
      <c r="S35" s="59" t="str">
        <f t="shared" si="3"/>
        <v/>
      </c>
      <c r="T35" s="59" t="str">
        <f t="shared" si="3"/>
        <v/>
      </c>
      <c r="U35" s="59" t="str">
        <f t="shared" si="3"/>
        <v>Z</v>
      </c>
      <c r="V35" s="59" t="str">
        <f t="shared" si="3"/>
        <v/>
      </c>
      <c r="W35" s="59" t="str">
        <f t="shared" si="3"/>
        <v/>
      </c>
      <c r="X35" s="59" t="str">
        <f t="shared" si="3"/>
        <v/>
      </c>
      <c r="Y35" s="56"/>
    </row>
    <row r="36" spans="1:25" ht="12" customHeight="1" x14ac:dyDescent="0.25">
      <c r="A36" s="54" t="s">
        <v>170</v>
      </c>
      <c r="B36" s="41">
        <v>43344</v>
      </c>
      <c r="C36" s="41">
        <v>4</v>
      </c>
      <c r="D36" s="44">
        <v>43709</v>
      </c>
      <c r="E36" s="41">
        <v>16</v>
      </c>
      <c r="F36" s="59" t="str">
        <f t="shared" si="1"/>
        <v/>
      </c>
      <c r="G36" s="59" t="str">
        <f t="shared" si="3"/>
        <v/>
      </c>
      <c r="H36" s="59" t="str">
        <f t="shared" si="3"/>
        <v/>
      </c>
      <c r="I36" s="59" t="str">
        <f t="shared" si="3"/>
        <v/>
      </c>
      <c r="J36" s="59" t="str">
        <f t="shared" si="3"/>
        <v/>
      </c>
      <c r="K36" s="59" t="str">
        <f t="shared" si="3"/>
        <v>N</v>
      </c>
      <c r="L36" s="59" t="str">
        <f t="shared" si="3"/>
        <v/>
      </c>
      <c r="M36" s="59" t="str">
        <f t="shared" si="3"/>
        <v/>
      </c>
      <c r="N36" s="59" t="str">
        <f t="shared" si="3"/>
        <v/>
      </c>
      <c r="O36" s="59" t="str">
        <f t="shared" si="3"/>
        <v/>
      </c>
      <c r="P36" s="59" t="str">
        <f t="shared" si="3"/>
        <v/>
      </c>
      <c r="Q36" s="59" t="str">
        <f t="shared" si="3"/>
        <v/>
      </c>
      <c r="R36" s="59" t="str">
        <f t="shared" si="3"/>
        <v/>
      </c>
      <c r="S36" s="59" t="str">
        <f t="shared" si="3"/>
        <v/>
      </c>
      <c r="T36" s="59" t="str">
        <f t="shared" si="3"/>
        <v/>
      </c>
      <c r="U36" s="59" t="str">
        <f t="shared" si="3"/>
        <v/>
      </c>
      <c r="V36" s="59" t="str">
        <f t="shared" si="3"/>
        <v/>
      </c>
      <c r="W36" s="59" t="str">
        <f t="shared" si="3"/>
        <v>Z</v>
      </c>
      <c r="X36" s="59" t="str">
        <f t="shared" si="3"/>
        <v/>
      </c>
      <c r="Y36" s="56"/>
    </row>
    <row r="37" spans="1:25" ht="12" customHeight="1" x14ac:dyDescent="0.25">
      <c r="A37" s="28" t="s">
        <v>173</v>
      </c>
      <c r="B37" s="29">
        <v>43344</v>
      </c>
      <c r="C37" s="30">
        <v>16</v>
      </c>
      <c r="D37" s="29">
        <v>43647</v>
      </c>
      <c r="E37" s="30">
        <v>24</v>
      </c>
      <c r="F37" s="59" t="str">
        <f t="shared" si="1"/>
        <v/>
      </c>
      <c r="G37" s="59" t="str">
        <f t="shared" si="3"/>
        <v/>
      </c>
      <c r="H37" s="59" t="str">
        <f t="shared" si="3"/>
        <v/>
      </c>
      <c r="I37" s="59" t="str">
        <f t="shared" si="3"/>
        <v/>
      </c>
      <c r="J37" s="59" t="str">
        <f t="shared" si="3"/>
        <v/>
      </c>
      <c r="K37" s="59" t="str">
        <f t="shared" si="3"/>
        <v>N</v>
      </c>
      <c r="L37" s="59" t="str">
        <f t="shared" si="3"/>
        <v/>
      </c>
      <c r="M37" s="59" t="str">
        <f t="shared" si="3"/>
        <v/>
      </c>
      <c r="N37" s="59" t="str">
        <f t="shared" si="3"/>
        <v/>
      </c>
      <c r="O37" s="59" t="str">
        <f t="shared" si="3"/>
        <v/>
      </c>
      <c r="P37" s="59" t="str">
        <f t="shared" si="3"/>
        <v/>
      </c>
      <c r="Q37" s="59" t="str">
        <f t="shared" si="3"/>
        <v/>
      </c>
      <c r="R37" s="59" t="str">
        <f t="shared" si="3"/>
        <v/>
      </c>
      <c r="S37" s="59" t="str">
        <f t="shared" si="3"/>
        <v/>
      </c>
      <c r="T37" s="59" t="str">
        <f t="shared" si="3"/>
        <v/>
      </c>
      <c r="U37" s="59" t="str">
        <f t="shared" si="3"/>
        <v>Z</v>
      </c>
      <c r="V37" s="59" t="str">
        <f t="shared" si="3"/>
        <v/>
      </c>
      <c r="W37" s="59" t="str">
        <f t="shared" si="3"/>
        <v/>
      </c>
      <c r="X37" s="59" t="str">
        <f t="shared" si="3"/>
        <v/>
      </c>
      <c r="Y37" s="56"/>
    </row>
    <row r="38" spans="1:25" ht="12" customHeight="1" x14ac:dyDescent="0.25">
      <c r="A38" s="28" t="s">
        <v>157</v>
      </c>
      <c r="B38" s="29">
        <v>43344</v>
      </c>
      <c r="C38" s="30">
        <v>8</v>
      </c>
      <c r="D38" s="29">
        <v>43647</v>
      </c>
      <c r="E38" s="30">
        <v>40</v>
      </c>
      <c r="F38" s="59" t="str">
        <f t="shared" si="1"/>
        <v/>
      </c>
      <c r="G38" s="59" t="str">
        <f t="shared" si="3"/>
        <v/>
      </c>
      <c r="H38" s="59" t="str">
        <f t="shared" si="3"/>
        <v/>
      </c>
      <c r="I38" s="59" t="str">
        <f t="shared" si="3"/>
        <v/>
      </c>
      <c r="J38" s="59" t="str">
        <f t="shared" si="3"/>
        <v/>
      </c>
      <c r="K38" s="59" t="str">
        <f t="shared" si="3"/>
        <v>N</v>
      </c>
      <c r="L38" s="59" t="str">
        <f t="shared" si="3"/>
        <v/>
      </c>
      <c r="M38" s="59" t="str">
        <f t="shared" si="3"/>
        <v/>
      </c>
      <c r="N38" s="59" t="str">
        <f t="shared" si="3"/>
        <v/>
      </c>
      <c r="O38" s="59" t="str">
        <f t="shared" si="3"/>
        <v/>
      </c>
      <c r="P38" s="59" t="str">
        <f t="shared" si="3"/>
        <v/>
      </c>
      <c r="Q38" s="59" t="str">
        <f t="shared" si="3"/>
        <v/>
      </c>
      <c r="R38" s="59" t="str">
        <f t="shared" si="3"/>
        <v/>
      </c>
      <c r="S38" s="59" t="str">
        <f t="shared" si="3"/>
        <v/>
      </c>
      <c r="T38" s="59" t="str">
        <f t="shared" si="3"/>
        <v/>
      </c>
      <c r="U38" s="59" t="str">
        <f t="shared" si="3"/>
        <v>Z</v>
      </c>
      <c r="V38" s="59" t="str">
        <f t="shared" si="3"/>
        <v/>
      </c>
      <c r="W38" s="59" t="str">
        <f t="shared" si="3"/>
        <v/>
      </c>
      <c r="X38" s="59" t="str">
        <f t="shared" si="3"/>
        <v/>
      </c>
      <c r="Y38" s="56"/>
    </row>
    <row r="39" spans="1:25" ht="12" customHeight="1" x14ac:dyDescent="0.25">
      <c r="A39" s="28" t="s">
        <v>190</v>
      </c>
      <c r="B39" s="29">
        <v>43344</v>
      </c>
      <c r="C39" s="30">
        <v>8</v>
      </c>
      <c r="D39" s="29">
        <v>43647</v>
      </c>
      <c r="E39" s="30">
        <v>80</v>
      </c>
      <c r="F39" s="59" t="str">
        <f t="shared" si="1"/>
        <v/>
      </c>
      <c r="G39" s="59" t="str">
        <f t="shared" si="3"/>
        <v/>
      </c>
      <c r="H39" s="59" t="str">
        <f t="shared" si="3"/>
        <v/>
      </c>
      <c r="I39" s="59" t="str">
        <f t="shared" si="3"/>
        <v/>
      </c>
      <c r="J39" s="59" t="str">
        <f t="shared" si="3"/>
        <v/>
      </c>
      <c r="K39" s="59" t="str">
        <f t="shared" si="3"/>
        <v>N</v>
      </c>
      <c r="L39" s="59" t="str">
        <f t="shared" si="3"/>
        <v/>
      </c>
      <c r="M39" s="59" t="str">
        <f t="shared" si="3"/>
        <v/>
      </c>
      <c r="N39" s="59" t="str">
        <f t="shared" si="3"/>
        <v/>
      </c>
      <c r="O39" s="59" t="str">
        <f t="shared" si="3"/>
        <v/>
      </c>
      <c r="P39" s="59" t="str">
        <f t="shared" si="3"/>
        <v/>
      </c>
      <c r="Q39" s="59" t="str">
        <f t="shared" si="3"/>
        <v/>
      </c>
      <c r="R39" s="59" t="str">
        <f t="shared" si="3"/>
        <v/>
      </c>
      <c r="S39" s="59" t="str">
        <f t="shared" si="3"/>
        <v/>
      </c>
      <c r="T39" s="59" t="str">
        <f t="shared" si="3"/>
        <v/>
      </c>
      <c r="U39" s="59" t="str">
        <f t="shared" si="3"/>
        <v>Z</v>
      </c>
      <c r="V39" s="59" t="str">
        <f t="shared" si="3"/>
        <v/>
      </c>
      <c r="W39" s="59" t="str">
        <f t="shared" si="3"/>
        <v/>
      </c>
      <c r="X39" s="59" t="str">
        <f t="shared" si="3"/>
        <v/>
      </c>
      <c r="Y39" s="56"/>
    </row>
    <row r="40" spans="1:25" ht="12" customHeight="1" x14ac:dyDescent="0.25">
      <c r="A40" s="28" t="s">
        <v>158</v>
      </c>
      <c r="B40" s="29">
        <v>43344</v>
      </c>
      <c r="C40" s="30">
        <v>8</v>
      </c>
      <c r="D40" s="29">
        <v>43647</v>
      </c>
      <c r="E40" s="30">
        <v>40</v>
      </c>
      <c r="F40" s="59" t="str">
        <f t="shared" si="1"/>
        <v/>
      </c>
      <c r="G40" s="59" t="str">
        <f t="shared" si="3"/>
        <v/>
      </c>
      <c r="H40" s="59" t="str">
        <f t="shared" si="3"/>
        <v/>
      </c>
      <c r="I40" s="59" t="str">
        <f t="shared" si="3"/>
        <v/>
      </c>
      <c r="J40" s="59" t="str">
        <f t="shared" si="3"/>
        <v/>
      </c>
      <c r="K40" s="59" t="str">
        <f t="shared" si="3"/>
        <v>N</v>
      </c>
      <c r="L40" s="59" t="str">
        <f t="shared" si="3"/>
        <v/>
      </c>
      <c r="M40" s="59" t="str">
        <f t="shared" si="3"/>
        <v/>
      </c>
      <c r="N40" s="59" t="str">
        <f t="shared" si="3"/>
        <v/>
      </c>
      <c r="O40" s="59" t="str">
        <f t="shared" si="3"/>
        <v/>
      </c>
      <c r="P40" s="59" t="str">
        <f t="shared" si="3"/>
        <v/>
      </c>
      <c r="Q40" s="59" t="str">
        <f t="shared" si="3"/>
        <v/>
      </c>
      <c r="R40" s="59" t="str">
        <f t="shared" si="3"/>
        <v/>
      </c>
      <c r="S40" s="59" t="str">
        <f t="shared" si="3"/>
        <v/>
      </c>
      <c r="T40" s="59" t="str">
        <f t="shared" si="3"/>
        <v/>
      </c>
      <c r="U40" s="59" t="str">
        <f t="shared" si="3"/>
        <v>Z</v>
      </c>
      <c r="V40" s="59" t="str">
        <f t="shared" si="3"/>
        <v/>
      </c>
      <c r="W40" s="59" t="str">
        <f t="shared" si="3"/>
        <v/>
      </c>
      <c r="X40" s="59" t="str">
        <f t="shared" si="3"/>
        <v/>
      </c>
      <c r="Y40" s="56"/>
    </row>
    <row r="41" spans="1:25" ht="12" customHeight="1" x14ac:dyDescent="0.25">
      <c r="A41" s="28" t="s">
        <v>156</v>
      </c>
      <c r="B41" s="29">
        <v>43344</v>
      </c>
      <c r="C41" s="30">
        <v>4</v>
      </c>
      <c r="D41" s="29">
        <v>43647</v>
      </c>
      <c r="E41" s="30">
        <v>36</v>
      </c>
      <c r="F41" s="59" t="str">
        <f t="shared" si="1"/>
        <v/>
      </c>
      <c r="G41" s="59" t="str">
        <f t="shared" si="3"/>
        <v/>
      </c>
      <c r="H41" s="59" t="str">
        <f t="shared" si="3"/>
        <v/>
      </c>
      <c r="I41" s="59" t="str">
        <f t="shared" si="3"/>
        <v/>
      </c>
      <c r="J41" s="59" t="str">
        <f t="shared" si="3"/>
        <v/>
      </c>
      <c r="K41" s="59" t="str">
        <f t="shared" si="3"/>
        <v>N</v>
      </c>
      <c r="L41" s="59" t="str">
        <f t="shared" si="3"/>
        <v/>
      </c>
      <c r="M41" s="59" t="str">
        <f t="shared" si="3"/>
        <v/>
      </c>
      <c r="N41" s="59" t="str">
        <f t="shared" si="3"/>
        <v/>
      </c>
      <c r="O41" s="59" t="str">
        <f t="shared" si="3"/>
        <v/>
      </c>
      <c r="P41" s="59" t="str">
        <f t="shared" si="3"/>
        <v/>
      </c>
      <c r="Q41" s="59" t="str">
        <f t="shared" si="3"/>
        <v/>
      </c>
      <c r="R41" s="59" t="str">
        <f t="shared" si="3"/>
        <v/>
      </c>
      <c r="S41" s="59" t="str">
        <f t="shared" si="3"/>
        <v/>
      </c>
      <c r="T41" s="59" t="str">
        <f t="shared" si="3"/>
        <v/>
      </c>
      <c r="U41" s="59" t="str">
        <f t="shared" si="3"/>
        <v>Z</v>
      </c>
      <c r="V41" s="59" t="str">
        <f t="shared" si="3"/>
        <v/>
      </c>
      <c r="W41" s="59" t="str">
        <f t="shared" si="3"/>
        <v/>
      </c>
      <c r="X41" s="59" t="str">
        <f t="shared" si="3"/>
        <v/>
      </c>
      <c r="Y41" s="56"/>
    </row>
    <row r="42" spans="1:25" ht="12" customHeight="1" x14ac:dyDescent="0.25">
      <c r="A42" s="58"/>
      <c r="B42" s="58">
        <f>+SUM(C2:C40)</f>
        <v>260</v>
      </c>
      <c r="C42" s="58"/>
      <c r="D42" s="58">
        <f>+SUM(E2:E40)</f>
        <v>1076</v>
      </c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</row>
  </sheetData>
  <conditionalFormatting sqref="F2:Y41">
    <cfRule type="cellIs" dxfId="1" priority="2" operator="equal">
      <formula>"N"</formula>
    </cfRule>
  </conditionalFormatting>
  <conditionalFormatting sqref="F2:X41">
    <cfRule type="cellIs" dxfId="0" priority="1" operator="equal">
      <formula>"Z"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&amp;LVišja strokovna šola Brežice&amp;CAkcijski načrt kakovosti 2018&amp;R&amp;D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zoomScaleNormal="100" workbookViewId="0">
      <selection activeCell="R20" sqref="R20"/>
    </sheetView>
  </sheetViews>
  <sheetFormatPr defaultRowHeight="12" x14ac:dyDescent="0.2"/>
  <cols>
    <col min="1" max="1" width="2.42578125" style="6" customWidth="1"/>
    <col min="2" max="2" width="26.140625" style="6" customWidth="1"/>
    <col min="3" max="3" width="3.28515625" style="1" customWidth="1"/>
    <col min="4" max="4" width="3.42578125" style="1" customWidth="1"/>
    <col min="5" max="5" width="2.85546875" style="1" customWidth="1"/>
    <col min="6" max="6" width="3.7109375" style="1" customWidth="1"/>
    <col min="7" max="7" width="3.28515625" style="1" customWidth="1"/>
    <col min="8" max="8" width="5.7109375" style="1" customWidth="1"/>
    <col min="9" max="9" width="7" style="1" customWidth="1"/>
    <col min="10" max="10" width="8.140625" style="1" customWidth="1"/>
    <col min="11" max="11" width="8.85546875" style="1" customWidth="1"/>
    <col min="12" max="12" width="13.42578125" style="1" customWidth="1"/>
    <col min="13" max="13" width="9.140625" style="1" customWidth="1"/>
    <col min="14" max="14" width="25.140625" style="1" customWidth="1"/>
    <col min="15" max="16" width="6" style="1" customWidth="1"/>
    <col min="17" max="17" width="19.140625" style="1" customWidth="1"/>
    <col min="18" max="18" width="15.28515625" style="1" customWidth="1"/>
    <col min="19" max="16384" width="9.140625" style="1"/>
  </cols>
  <sheetData>
    <row r="1" spans="1:16" x14ac:dyDescent="0.2">
      <c r="A1" s="19" t="s">
        <v>127</v>
      </c>
      <c r="B1" s="20" t="s">
        <v>195</v>
      </c>
      <c r="C1" s="21" t="s">
        <v>136</v>
      </c>
      <c r="D1" s="21" t="s">
        <v>138</v>
      </c>
      <c r="E1" s="21" t="s">
        <v>139</v>
      </c>
      <c r="F1" s="21" t="s">
        <v>137</v>
      </c>
      <c r="G1" s="21" t="s">
        <v>135</v>
      </c>
      <c r="H1" s="21" t="s">
        <v>126</v>
      </c>
      <c r="I1" s="21" t="s">
        <v>124</v>
      </c>
      <c r="J1" s="21" t="s">
        <v>147</v>
      </c>
      <c r="K1" s="21" t="s">
        <v>151</v>
      </c>
      <c r="L1" s="20" t="s">
        <v>152</v>
      </c>
      <c r="M1" s="21" t="s">
        <v>129</v>
      </c>
      <c r="N1" s="20" t="s">
        <v>304</v>
      </c>
      <c r="O1" s="21" t="s">
        <v>143</v>
      </c>
      <c r="P1" s="20" t="s">
        <v>154</v>
      </c>
    </row>
    <row r="2" spans="1:16" x14ac:dyDescent="0.2">
      <c r="A2" s="6">
        <v>1</v>
      </c>
      <c r="B2" s="15" t="s">
        <v>158</v>
      </c>
      <c r="C2" s="15">
        <v>2</v>
      </c>
      <c r="D2" s="15">
        <v>1</v>
      </c>
      <c r="E2" s="15">
        <v>2</v>
      </c>
      <c r="F2" s="15">
        <v>1.6666666666666667</v>
      </c>
      <c r="G2" s="15">
        <v>38</v>
      </c>
      <c r="H2" s="14"/>
      <c r="I2" s="14"/>
      <c r="J2" s="14"/>
      <c r="K2" s="14"/>
      <c r="L2" s="14"/>
      <c r="M2" s="14"/>
      <c r="N2" s="14"/>
      <c r="O2" s="14"/>
      <c r="P2" s="14"/>
    </row>
    <row r="3" spans="1:16" x14ac:dyDescent="0.2">
      <c r="A3" s="6">
        <v>2</v>
      </c>
      <c r="B3" s="15" t="s">
        <v>159</v>
      </c>
      <c r="C3" s="15">
        <v>1</v>
      </c>
      <c r="D3" s="15">
        <v>4</v>
      </c>
      <c r="E3" s="15">
        <v>5</v>
      </c>
      <c r="F3" s="15">
        <v>3.3333333333333335</v>
      </c>
      <c r="G3" s="15">
        <v>19</v>
      </c>
      <c r="H3" s="14"/>
      <c r="I3" s="14"/>
      <c r="J3" s="14"/>
      <c r="K3" s="14"/>
      <c r="L3" s="14"/>
      <c r="M3" s="14"/>
      <c r="N3" s="14"/>
      <c r="O3" s="14"/>
      <c r="P3" s="14"/>
    </row>
    <row r="4" spans="1:16" x14ac:dyDescent="0.2">
      <c r="A4" s="6">
        <v>3</v>
      </c>
      <c r="B4" s="15" t="s">
        <v>160</v>
      </c>
      <c r="C4" s="15">
        <v>4</v>
      </c>
      <c r="D4" s="15">
        <v>1</v>
      </c>
      <c r="E4" s="15">
        <v>3</v>
      </c>
      <c r="F4" s="15">
        <v>2.6666666666666665</v>
      </c>
      <c r="G4" s="15">
        <v>29</v>
      </c>
      <c r="H4" s="14"/>
      <c r="I4" s="14"/>
      <c r="J4" s="14"/>
      <c r="K4" s="14"/>
      <c r="L4" s="14"/>
      <c r="M4" s="14"/>
      <c r="N4" s="14"/>
      <c r="O4" s="14"/>
      <c r="P4" s="14"/>
    </row>
    <row r="5" spans="1:16" x14ac:dyDescent="0.2">
      <c r="A5" s="6">
        <v>4</v>
      </c>
      <c r="B5" s="15" t="s">
        <v>161</v>
      </c>
      <c r="C5" s="15">
        <v>5</v>
      </c>
      <c r="D5" s="15">
        <v>1</v>
      </c>
      <c r="E5" s="15">
        <v>5</v>
      </c>
      <c r="F5" s="15">
        <v>3.6666666666666665</v>
      </c>
      <c r="G5" s="15">
        <v>9</v>
      </c>
      <c r="H5" s="14"/>
      <c r="I5" s="14"/>
      <c r="J5" s="14"/>
      <c r="K5" s="14"/>
      <c r="L5" s="14"/>
      <c r="M5" s="14"/>
      <c r="N5" s="14"/>
      <c r="O5" s="14"/>
      <c r="P5" s="14"/>
    </row>
    <row r="6" spans="1:16" x14ac:dyDescent="0.2">
      <c r="A6" s="6">
        <v>5</v>
      </c>
      <c r="B6" s="15" t="s">
        <v>162</v>
      </c>
      <c r="C6" s="15">
        <v>1</v>
      </c>
      <c r="D6" s="15">
        <v>2</v>
      </c>
      <c r="E6" s="15">
        <v>5</v>
      </c>
      <c r="F6" s="15">
        <v>2.6666666666666665</v>
      </c>
      <c r="G6" s="15">
        <v>29</v>
      </c>
      <c r="H6" s="14"/>
      <c r="I6" s="14"/>
      <c r="J6" s="14"/>
      <c r="K6" s="14"/>
      <c r="L6" s="14"/>
      <c r="M6" s="14"/>
      <c r="N6" s="14"/>
      <c r="O6" s="14"/>
      <c r="P6" s="14"/>
    </row>
    <row r="7" spans="1:16" x14ac:dyDescent="0.2">
      <c r="A7" s="6">
        <v>6</v>
      </c>
      <c r="B7" s="15" t="s">
        <v>163</v>
      </c>
      <c r="C7" s="15">
        <v>4</v>
      </c>
      <c r="D7" s="15">
        <v>2</v>
      </c>
      <c r="E7" s="15">
        <v>4</v>
      </c>
      <c r="F7" s="15">
        <v>3.3333333333333335</v>
      </c>
      <c r="G7" s="15">
        <v>19</v>
      </c>
      <c r="H7" s="14"/>
      <c r="I7" s="14"/>
      <c r="J7" s="14"/>
      <c r="K7" s="14"/>
      <c r="L7" s="14"/>
      <c r="M7" s="14"/>
      <c r="N7" s="14"/>
      <c r="O7" s="14"/>
      <c r="P7" s="14"/>
    </row>
    <row r="8" spans="1:16" x14ac:dyDescent="0.2">
      <c r="A8" s="6">
        <v>7</v>
      </c>
      <c r="B8" s="15" t="s">
        <v>164</v>
      </c>
      <c r="C8" s="15">
        <v>3</v>
      </c>
      <c r="D8" s="15">
        <v>3</v>
      </c>
      <c r="E8" s="15">
        <v>5</v>
      </c>
      <c r="F8" s="15">
        <v>3.6666666666666665</v>
      </c>
      <c r="G8" s="15">
        <v>9</v>
      </c>
      <c r="H8" s="14"/>
      <c r="I8" s="14"/>
      <c r="J8" s="14"/>
      <c r="K8" s="14"/>
      <c r="L8" s="14"/>
      <c r="M8" s="14"/>
      <c r="N8" s="14"/>
      <c r="O8" s="14"/>
      <c r="P8" s="14"/>
    </row>
    <row r="9" spans="1:16" x14ac:dyDescent="0.2">
      <c r="A9" s="6">
        <v>8</v>
      </c>
      <c r="B9" s="15" t="s">
        <v>155</v>
      </c>
      <c r="C9" s="15">
        <v>5</v>
      </c>
      <c r="D9" s="15">
        <v>3</v>
      </c>
      <c r="E9" s="15">
        <v>5</v>
      </c>
      <c r="F9" s="15">
        <v>4.333333333333333</v>
      </c>
      <c r="G9" s="15">
        <v>4</v>
      </c>
      <c r="H9" s="14"/>
      <c r="I9" s="14"/>
      <c r="J9" s="14"/>
      <c r="K9" s="14"/>
      <c r="L9" s="14"/>
      <c r="M9" s="14"/>
      <c r="N9" s="14"/>
      <c r="O9" s="14"/>
      <c r="P9" s="14"/>
    </row>
    <row r="10" spans="1:16" x14ac:dyDescent="0.2">
      <c r="A10" s="6">
        <v>9</v>
      </c>
      <c r="B10" s="15" t="s">
        <v>156</v>
      </c>
      <c r="C10" s="15">
        <v>1</v>
      </c>
      <c r="D10" s="15">
        <v>2</v>
      </c>
      <c r="E10" s="15">
        <v>2</v>
      </c>
      <c r="F10" s="15">
        <v>1.6666666666666667</v>
      </c>
      <c r="G10" s="15">
        <v>38</v>
      </c>
      <c r="H10" s="14"/>
      <c r="I10" s="14"/>
      <c r="J10" s="14"/>
      <c r="K10" s="14"/>
      <c r="L10" s="14"/>
      <c r="M10" s="14"/>
      <c r="N10" s="14" t="s">
        <v>348</v>
      </c>
      <c r="O10" s="14"/>
      <c r="P10" s="14"/>
    </row>
    <row r="11" spans="1:16" x14ac:dyDescent="0.2">
      <c r="A11" s="6">
        <v>10</v>
      </c>
      <c r="B11" s="15" t="s">
        <v>157</v>
      </c>
      <c r="C11" s="15">
        <v>1</v>
      </c>
      <c r="D11" s="15">
        <v>2</v>
      </c>
      <c r="E11" s="15">
        <v>3</v>
      </c>
      <c r="F11" s="15">
        <v>2</v>
      </c>
      <c r="G11" s="15">
        <v>36</v>
      </c>
      <c r="H11" s="14"/>
      <c r="I11" s="14"/>
      <c r="J11" s="14"/>
      <c r="K11" s="14"/>
      <c r="L11" s="14"/>
      <c r="M11" s="14"/>
      <c r="N11" s="14"/>
      <c r="O11" s="14"/>
      <c r="P11" s="14"/>
    </row>
    <row r="12" spans="1:16" x14ac:dyDescent="0.2">
      <c r="A12" s="6">
        <v>11</v>
      </c>
      <c r="B12" s="15" t="s">
        <v>165</v>
      </c>
      <c r="C12" s="15">
        <v>5</v>
      </c>
      <c r="D12" s="15">
        <v>2</v>
      </c>
      <c r="E12" s="15">
        <v>5</v>
      </c>
      <c r="F12" s="15">
        <v>4</v>
      </c>
      <c r="G12" s="15">
        <v>5</v>
      </c>
      <c r="H12" s="14"/>
      <c r="I12" s="14"/>
      <c r="J12" s="14"/>
      <c r="K12" s="14"/>
      <c r="L12" s="14"/>
      <c r="M12" s="14"/>
      <c r="N12" s="14"/>
      <c r="O12" s="14"/>
      <c r="P12" s="14"/>
    </row>
    <row r="13" spans="1:16" x14ac:dyDescent="0.2">
      <c r="A13" s="6">
        <v>12</v>
      </c>
      <c r="B13" s="15" t="s">
        <v>167</v>
      </c>
      <c r="C13" s="15">
        <v>2</v>
      </c>
      <c r="D13" s="15">
        <v>2</v>
      </c>
      <c r="E13" s="15">
        <v>3</v>
      </c>
      <c r="F13" s="15">
        <v>2.3333333333333335</v>
      </c>
      <c r="G13" s="15">
        <v>33</v>
      </c>
      <c r="H13" s="14"/>
      <c r="I13" s="14"/>
      <c r="J13" s="14"/>
      <c r="K13" s="14"/>
      <c r="L13" s="14"/>
      <c r="M13" s="14"/>
      <c r="N13" s="14"/>
      <c r="O13" s="14"/>
      <c r="P13" s="14"/>
    </row>
    <row r="14" spans="1:16" x14ac:dyDescent="0.2">
      <c r="A14" s="6">
        <v>13</v>
      </c>
      <c r="B14" s="15" t="s">
        <v>170</v>
      </c>
      <c r="C14" s="15">
        <v>2</v>
      </c>
      <c r="D14" s="15">
        <v>2</v>
      </c>
      <c r="E14" s="15">
        <v>3</v>
      </c>
      <c r="F14" s="15">
        <v>2.3333333333333335</v>
      </c>
      <c r="G14" s="15">
        <v>33</v>
      </c>
      <c r="H14" s="14"/>
      <c r="I14" s="14"/>
      <c r="J14" s="14"/>
      <c r="K14" s="14"/>
      <c r="L14" s="14"/>
      <c r="M14" s="14"/>
      <c r="N14" s="14"/>
      <c r="O14" s="14"/>
      <c r="P14" s="14"/>
    </row>
    <row r="15" spans="1:16" x14ac:dyDescent="0.2">
      <c r="A15" s="6">
        <v>14</v>
      </c>
      <c r="B15" s="15" t="s">
        <v>168</v>
      </c>
      <c r="C15" s="15">
        <v>5</v>
      </c>
      <c r="D15" s="15">
        <v>2</v>
      </c>
      <c r="E15" s="15">
        <v>3</v>
      </c>
      <c r="F15" s="15">
        <v>3.3333333333333335</v>
      </c>
      <c r="G15" s="15">
        <v>19</v>
      </c>
      <c r="H15" s="14"/>
      <c r="I15" s="14"/>
      <c r="J15" s="14"/>
      <c r="K15" s="14"/>
      <c r="L15" s="14"/>
      <c r="M15" s="14"/>
      <c r="N15" s="14"/>
      <c r="O15" s="14"/>
      <c r="P15" s="14"/>
    </row>
    <row r="16" spans="1:16" x14ac:dyDescent="0.2">
      <c r="A16" s="6">
        <v>15</v>
      </c>
      <c r="B16" s="15" t="s">
        <v>169</v>
      </c>
      <c r="C16" s="15">
        <v>4</v>
      </c>
      <c r="D16" s="15">
        <v>5</v>
      </c>
      <c r="E16" s="15">
        <v>5</v>
      </c>
      <c r="F16" s="15">
        <v>4.666666666666667</v>
      </c>
      <c r="G16" s="15">
        <v>2</v>
      </c>
      <c r="H16" s="14"/>
      <c r="I16" s="14"/>
      <c r="J16" s="14"/>
      <c r="K16" s="14"/>
      <c r="L16" s="14"/>
      <c r="M16" s="14"/>
      <c r="N16" s="14" t="s">
        <v>348</v>
      </c>
      <c r="O16" s="14"/>
      <c r="P16" s="14"/>
    </row>
    <row r="17" spans="1:16" x14ac:dyDescent="0.2">
      <c r="A17" s="6">
        <v>16</v>
      </c>
      <c r="B17" s="15" t="s">
        <v>72</v>
      </c>
      <c r="C17" s="15">
        <v>2</v>
      </c>
      <c r="D17" s="15">
        <v>4</v>
      </c>
      <c r="E17" s="15">
        <v>5</v>
      </c>
      <c r="F17" s="15">
        <v>3.6666666666666665</v>
      </c>
      <c r="G17" s="15">
        <v>9</v>
      </c>
      <c r="H17" s="14"/>
      <c r="I17" s="14"/>
      <c r="J17" s="14"/>
      <c r="K17" s="14"/>
      <c r="L17" s="14"/>
      <c r="M17" s="14"/>
      <c r="N17" s="14" t="s">
        <v>348</v>
      </c>
      <c r="O17" s="14"/>
      <c r="P17" s="14"/>
    </row>
    <row r="18" spans="1:16" x14ac:dyDescent="0.2">
      <c r="A18" s="6">
        <v>17</v>
      </c>
      <c r="B18" s="15" t="s">
        <v>171</v>
      </c>
      <c r="C18" s="15">
        <v>3</v>
      </c>
      <c r="D18" s="15">
        <v>2</v>
      </c>
      <c r="E18" s="15">
        <v>3</v>
      </c>
      <c r="F18" s="15">
        <v>2.6666666666666665</v>
      </c>
      <c r="G18" s="15">
        <v>29</v>
      </c>
      <c r="H18" s="14"/>
      <c r="I18" s="14"/>
      <c r="J18" s="14"/>
      <c r="K18" s="14"/>
      <c r="L18" s="14"/>
      <c r="M18" s="14"/>
      <c r="N18" s="14"/>
      <c r="O18" s="14"/>
      <c r="P18" s="14"/>
    </row>
    <row r="19" spans="1:16" x14ac:dyDescent="0.2">
      <c r="A19" s="6">
        <v>18</v>
      </c>
      <c r="B19" s="15" t="s">
        <v>172</v>
      </c>
      <c r="C19" s="15">
        <v>4</v>
      </c>
      <c r="D19" s="15">
        <v>3</v>
      </c>
      <c r="E19" s="15">
        <v>3</v>
      </c>
      <c r="F19" s="15">
        <v>3.3333333333333335</v>
      </c>
      <c r="G19" s="15">
        <v>19</v>
      </c>
      <c r="H19" s="14"/>
      <c r="I19" s="14"/>
      <c r="J19" s="14"/>
      <c r="K19" s="14"/>
      <c r="L19" s="14"/>
      <c r="M19" s="14"/>
      <c r="N19" s="14"/>
      <c r="O19" s="14"/>
      <c r="P19" s="14"/>
    </row>
    <row r="20" spans="1:16" x14ac:dyDescent="0.2">
      <c r="A20" s="6">
        <v>19</v>
      </c>
      <c r="B20" s="15" t="s">
        <v>173</v>
      </c>
      <c r="C20" s="15">
        <v>2</v>
      </c>
      <c r="D20" s="15">
        <v>2</v>
      </c>
      <c r="E20" s="15">
        <v>3</v>
      </c>
      <c r="F20" s="15">
        <v>2.3333333333333335</v>
      </c>
      <c r="G20" s="15">
        <v>33</v>
      </c>
      <c r="H20" s="14"/>
      <c r="I20" s="14"/>
      <c r="J20" s="14"/>
      <c r="K20" s="14"/>
      <c r="L20" s="14"/>
      <c r="M20" s="14"/>
      <c r="N20" s="14"/>
      <c r="O20" s="14"/>
      <c r="P20" s="14"/>
    </row>
    <row r="21" spans="1:16" x14ac:dyDescent="0.2">
      <c r="A21" s="6">
        <v>20</v>
      </c>
      <c r="B21" s="15" t="s">
        <v>174</v>
      </c>
      <c r="C21" s="15">
        <v>5</v>
      </c>
      <c r="D21" s="15">
        <v>2</v>
      </c>
      <c r="E21" s="15">
        <v>4</v>
      </c>
      <c r="F21" s="15">
        <v>3.6666666666666665</v>
      </c>
      <c r="G21" s="15">
        <v>9</v>
      </c>
      <c r="H21" s="14"/>
      <c r="I21" s="14"/>
      <c r="J21" s="14"/>
      <c r="K21" s="14"/>
      <c r="L21" s="14"/>
      <c r="M21" s="14"/>
      <c r="N21" s="14" t="s">
        <v>348</v>
      </c>
      <c r="O21" s="14"/>
      <c r="P21" s="14"/>
    </row>
    <row r="22" spans="1:16" x14ac:dyDescent="0.2">
      <c r="A22" s="6">
        <v>21</v>
      </c>
      <c r="B22" s="15" t="s">
        <v>175</v>
      </c>
      <c r="C22" s="15">
        <v>5</v>
      </c>
      <c r="D22" s="15">
        <v>5</v>
      </c>
      <c r="E22" s="15">
        <v>5</v>
      </c>
      <c r="F22" s="15">
        <v>5</v>
      </c>
      <c r="G22" s="15">
        <v>1</v>
      </c>
      <c r="H22" s="14"/>
      <c r="I22" s="14"/>
      <c r="J22" s="14"/>
      <c r="K22" s="14"/>
      <c r="L22" s="14"/>
      <c r="M22" s="14"/>
      <c r="N22" s="14"/>
      <c r="O22" s="14"/>
      <c r="P22" s="14"/>
    </row>
    <row r="23" spans="1:16" x14ac:dyDescent="0.2">
      <c r="A23" s="6">
        <v>22</v>
      </c>
      <c r="B23" s="15" t="s">
        <v>176</v>
      </c>
      <c r="C23" s="15">
        <v>1</v>
      </c>
      <c r="D23" s="15">
        <v>5</v>
      </c>
      <c r="E23" s="15">
        <v>5</v>
      </c>
      <c r="F23" s="15">
        <v>3.6666666666666665</v>
      </c>
      <c r="G23" s="15">
        <v>9</v>
      </c>
      <c r="H23" s="14"/>
      <c r="I23" s="14"/>
      <c r="J23" s="14"/>
      <c r="K23" s="14"/>
      <c r="L23" s="14"/>
      <c r="M23" s="14"/>
      <c r="N23" s="14"/>
      <c r="O23" s="14"/>
      <c r="P23" s="14"/>
    </row>
    <row r="24" spans="1:16" x14ac:dyDescent="0.2">
      <c r="A24" s="6">
        <v>23</v>
      </c>
      <c r="B24" s="15" t="s">
        <v>177</v>
      </c>
      <c r="C24" s="15">
        <v>2</v>
      </c>
      <c r="D24" s="15">
        <v>3</v>
      </c>
      <c r="E24" s="15">
        <v>5</v>
      </c>
      <c r="F24" s="15">
        <v>3.3333333333333335</v>
      </c>
      <c r="G24" s="15">
        <v>19</v>
      </c>
      <c r="H24" s="14"/>
      <c r="I24" s="14"/>
      <c r="J24" s="14"/>
      <c r="K24" s="14"/>
      <c r="L24" s="14"/>
      <c r="M24" s="14"/>
      <c r="N24" s="14"/>
      <c r="O24" s="14"/>
      <c r="P24" s="14"/>
    </row>
    <row r="25" spans="1:16" x14ac:dyDescent="0.2">
      <c r="A25" s="6">
        <v>24</v>
      </c>
      <c r="B25" s="15" t="s">
        <v>178</v>
      </c>
      <c r="C25" s="15">
        <v>5</v>
      </c>
      <c r="D25" s="15">
        <v>1</v>
      </c>
      <c r="E25" s="15">
        <v>2</v>
      </c>
      <c r="F25" s="15">
        <v>2.6666666666666665</v>
      </c>
      <c r="G25" s="15">
        <v>29</v>
      </c>
      <c r="H25" s="14"/>
      <c r="I25" s="14"/>
      <c r="J25" s="14"/>
      <c r="K25" s="14"/>
      <c r="L25" s="14"/>
      <c r="M25" s="14"/>
      <c r="N25" s="14"/>
      <c r="O25" s="14"/>
      <c r="P25" s="14"/>
    </row>
    <row r="26" spans="1:16" x14ac:dyDescent="0.2">
      <c r="A26" s="6">
        <v>25</v>
      </c>
      <c r="B26" s="15" t="s">
        <v>179</v>
      </c>
      <c r="C26" s="15">
        <v>5</v>
      </c>
      <c r="D26" s="15">
        <v>3</v>
      </c>
      <c r="E26" s="15">
        <v>4</v>
      </c>
      <c r="F26" s="15">
        <v>4</v>
      </c>
      <c r="G26" s="15">
        <v>5</v>
      </c>
      <c r="H26" s="14"/>
      <c r="I26" s="14"/>
      <c r="J26" s="14"/>
      <c r="K26" s="14"/>
      <c r="L26" s="14"/>
      <c r="M26" s="14"/>
      <c r="N26" s="14"/>
      <c r="O26" s="14"/>
      <c r="P26" s="14"/>
    </row>
    <row r="27" spans="1:16" x14ac:dyDescent="0.2">
      <c r="A27" s="6">
        <v>26</v>
      </c>
      <c r="B27" s="15" t="s">
        <v>180</v>
      </c>
      <c r="C27" s="15">
        <v>5</v>
      </c>
      <c r="D27" s="15">
        <v>2</v>
      </c>
      <c r="E27" s="15">
        <v>3</v>
      </c>
      <c r="F27" s="15">
        <v>3.3333333333333335</v>
      </c>
      <c r="G27" s="15">
        <v>19</v>
      </c>
      <c r="H27" s="14"/>
      <c r="I27" s="14"/>
      <c r="J27" s="14"/>
      <c r="K27" s="14"/>
      <c r="L27" s="14"/>
      <c r="M27" s="14"/>
      <c r="N27" s="14"/>
      <c r="O27" s="14"/>
      <c r="P27" s="14"/>
    </row>
    <row r="28" spans="1:16" x14ac:dyDescent="0.2">
      <c r="A28" s="6">
        <v>27</v>
      </c>
      <c r="B28" s="15" t="s">
        <v>181</v>
      </c>
      <c r="C28" s="15">
        <v>5</v>
      </c>
      <c r="D28" s="15">
        <v>2</v>
      </c>
      <c r="E28" s="15">
        <v>4</v>
      </c>
      <c r="F28" s="15">
        <v>3.6666666666666665</v>
      </c>
      <c r="G28" s="15">
        <v>9</v>
      </c>
      <c r="H28" s="14"/>
      <c r="I28" s="14"/>
      <c r="J28" s="14"/>
      <c r="K28" s="14"/>
      <c r="L28" s="14"/>
      <c r="M28" s="14"/>
      <c r="N28" s="14" t="s">
        <v>348</v>
      </c>
      <c r="O28" s="14"/>
      <c r="P28" s="14"/>
    </row>
    <row r="29" spans="1:16" x14ac:dyDescent="0.2">
      <c r="A29" s="6">
        <v>28</v>
      </c>
      <c r="B29" s="15" t="s">
        <v>182</v>
      </c>
      <c r="C29" s="15">
        <v>4</v>
      </c>
      <c r="D29" s="15">
        <v>3</v>
      </c>
      <c r="E29" s="15">
        <v>5</v>
      </c>
      <c r="F29" s="15">
        <v>4</v>
      </c>
      <c r="G29" s="15">
        <v>5</v>
      </c>
      <c r="H29" s="14"/>
      <c r="I29" s="14"/>
      <c r="J29" s="14"/>
      <c r="K29" s="14"/>
      <c r="L29" s="14"/>
      <c r="M29" s="14"/>
      <c r="N29" s="14"/>
      <c r="O29" s="14"/>
      <c r="P29" s="14"/>
    </row>
    <row r="30" spans="1:16" x14ac:dyDescent="0.2">
      <c r="A30" s="6">
        <v>29</v>
      </c>
      <c r="B30" s="15" t="s">
        <v>183</v>
      </c>
      <c r="C30" s="15">
        <v>3</v>
      </c>
      <c r="D30" s="15">
        <v>3</v>
      </c>
      <c r="E30" s="15">
        <v>5</v>
      </c>
      <c r="F30" s="15">
        <v>3.6666666666666665</v>
      </c>
      <c r="G30" s="15">
        <v>9</v>
      </c>
      <c r="H30" s="14"/>
      <c r="I30" s="14"/>
      <c r="J30" s="14"/>
      <c r="K30" s="14"/>
      <c r="L30" s="14"/>
      <c r="M30" s="14"/>
      <c r="N30" s="14"/>
      <c r="O30" s="14"/>
      <c r="P30" s="14"/>
    </row>
    <row r="31" spans="1:16" x14ac:dyDescent="0.2">
      <c r="A31" s="6">
        <v>30</v>
      </c>
      <c r="B31" s="15" t="s">
        <v>184</v>
      </c>
      <c r="C31" s="15">
        <v>4</v>
      </c>
      <c r="D31" s="15">
        <v>5</v>
      </c>
      <c r="E31" s="15">
        <v>5</v>
      </c>
      <c r="F31" s="15">
        <v>4.666666666666667</v>
      </c>
      <c r="G31" s="15">
        <v>2</v>
      </c>
      <c r="H31" s="14"/>
      <c r="I31" s="14"/>
      <c r="J31" s="14"/>
      <c r="K31" s="14"/>
      <c r="L31" s="14"/>
      <c r="M31" s="14"/>
      <c r="N31" s="14"/>
      <c r="O31" s="14"/>
      <c r="P31" s="14"/>
    </row>
    <row r="32" spans="1:16" x14ac:dyDescent="0.2">
      <c r="A32" s="6">
        <v>31</v>
      </c>
      <c r="B32" s="15" t="s">
        <v>185</v>
      </c>
      <c r="C32" s="15">
        <v>2</v>
      </c>
      <c r="D32" s="15">
        <v>4</v>
      </c>
      <c r="E32" s="15">
        <v>5</v>
      </c>
      <c r="F32" s="15">
        <v>3.6666666666666665</v>
      </c>
      <c r="G32" s="15">
        <v>9</v>
      </c>
      <c r="H32" s="14"/>
      <c r="I32" s="14"/>
      <c r="J32" s="14"/>
      <c r="K32" s="14"/>
      <c r="L32" s="14"/>
      <c r="M32" s="14"/>
      <c r="N32" s="14"/>
      <c r="O32" s="14"/>
      <c r="P32" s="14"/>
    </row>
    <row r="33" spans="1:16" x14ac:dyDescent="0.2">
      <c r="A33" s="6">
        <v>32</v>
      </c>
      <c r="B33" s="15" t="s">
        <v>186</v>
      </c>
      <c r="C33" s="15">
        <v>4</v>
      </c>
      <c r="D33" s="15">
        <v>2</v>
      </c>
      <c r="E33" s="15">
        <v>5</v>
      </c>
      <c r="F33" s="15">
        <v>3.6666666666666665</v>
      </c>
      <c r="G33" s="15">
        <v>9</v>
      </c>
      <c r="H33" s="14"/>
      <c r="I33" s="14"/>
      <c r="J33" s="14"/>
      <c r="K33" s="14"/>
      <c r="L33" s="14"/>
      <c r="M33" s="14"/>
      <c r="N33" s="14"/>
      <c r="O33" s="14"/>
      <c r="P33" s="14"/>
    </row>
    <row r="34" spans="1:16" x14ac:dyDescent="0.2">
      <c r="A34" s="6">
        <v>33</v>
      </c>
      <c r="B34" s="15" t="s">
        <v>187</v>
      </c>
      <c r="C34" s="15">
        <v>3</v>
      </c>
      <c r="D34" s="15">
        <v>2</v>
      </c>
      <c r="E34" s="15">
        <v>4</v>
      </c>
      <c r="F34" s="15">
        <v>3</v>
      </c>
      <c r="G34" s="15">
        <v>27</v>
      </c>
      <c r="H34" s="14"/>
      <c r="I34" s="14"/>
      <c r="J34" s="14"/>
      <c r="K34" s="14"/>
      <c r="L34" s="14"/>
      <c r="M34" s="14"/>
      <c r="N34" s="14"/>
      <c r="O34" s="14"/>
      <c r="P34" s="14"/>
    </row>
    <row r="35" spans="1:16" x14ac:dyDescent="0.2">
      <c r="A35" s="6">
        <v>34</v>
      </c>
      <c r="B35" s="15" t="s">
        <v>188</v>
      </c>
      <c r="C35" s="15">
        <v>4</v>
      </c>
      <c r="D35" s="15">
        <v>3</v>
      </c>
      <c r="E35" s="15">
        <v>5</v>
      </c>
      <c r="F35" s="15">
        <v>4</v>
      </c>
      <c r="G35" s="15">
        <v>5</v>
      </c>
      <c r="H35" s="14"/>
      <c r="I35" s="14"/>
      <c r="J35" s="14"/>
      <c r="K35" s="14"/>
      <c r="L35" s="14"/>
      <c r="M35" s="14"/>
      <c r="N35" s="14"/>
      <c r="O35" s="14"/>
      <c r="P35" s="14"/>
    </row>
    <row r="36" spans="1:16" x14ac:dyDescent="0.2">
      <c r="A36" s="6">
        <v>35</v>
      </c>
      <c r="B36" s="15" t="s">
        <v>189</v>
      </c>
      <c r="C36" s="15">
        <v>5</v>
      </c>
      <c r="D36" s="15">
        <v>2</v>
      </c>
      <c r="E36" s="15">
        <v>3</v>
      </c>
      <c r="F36" s="15">
        <v>3.3333333333333335</v>
      </c>
      <c r="G36" s="15">
        <v>19</v>
      </c>
      <c r="H36" s="14"/>
      <c r="I36" s="14"/>
      <c r="J36" s="14"/>
      <c r="K36" s="14"/>
      <c r="L36" s="14"/>
      <c r="M36" s="14"/>
      <c r="N36" s="14" t="s">
        <v>348</v>
      </c>
      <c r="O36" s="14"/>
      <c r="P36" s="14"/>
    </row>
    <row r="37" spans="1:16" x14ac:dyDescent="0.2">
      <c r="A37" s="6">
        <v>36</v>
      </c>
      <c r="B37" s="15" t="s">
        <v>190</v>
      </c>
      <c r="C37" s="15">
        <v>1</v>
      </c>
      <c r="D37" s="15">
        <v>2</v>
      </c>
      <c r="E37" s="15">
        <v>3</v>
      </c>
      <c r="F37" s="15">
        <v>2</v>
      </c>
      <c r="G37" s="15">
        <v>36</v>
      </c>
      <c r="H37" s="14"/>
      <c r="I37" s="14"/>
      <c r="J37" s="14"/>
      <c r="K37" s="14"/>
      <c r="L37" s="14"/>
      <c r="M37" s="14"/>
      <c r="N37" s="14"/>
      <c r="O37" s="14"/>
      <c r="P37" s="14"/>
    </row>
    <row r="38" spans="1:16" x14ac:dyDescent="0.2">
      <c r="A38" s="6">
        <v>37</v>
      </c>
      <c r="B38" s="15" t="s">
        <v>191</v>
      </c>
      <c r="C38" s="15">
        <v>3</v>
      </c>
      <c r="D38" s="15">
        <v>2</v>
      </c>
      <c r="E38" s="15">
        <v>4</v>
      </c>
      <c r="F38" s="15">
        <v>3</v>
      </c>
      <c r="G38" s="15">
        <v>27</v>
      </c>
      <c r="H38" s="14"/>
      <c r="I38" s="14"/>
      <c r="J38" s="14"/>
      <c r="K38" s="14"/>
      <c r="L38" s="14"/>
      <c r="M38" s="14"/>
      <c r="N38" s="14"/>
      <c r="O38" s="14"/>
      <c r="P38" s="14"/>
    </row>
    <row r="39" spans="1:16" x14ac:dyDescent="0.2">
      <c r="A39" s="6">
        <v>38</v>
      </c>
      <c r="B39" s="15" t="s">
        <v>192</v>
      </c>
      <c r="C39" s="15">
        <v>3</v>
      </c>
      <c r="D39" s="15">
        <v>3</v>
      </c>
      <c r="E39" s="15">
        <v>4</v>
      </c>
      <c r="F39" s="15">
        <v>3.3333333333333335</v>
      </c>
      <c r="G39" s="15">
        <v>19</v>
      </c>
      <c r="H39" s="14"/>
      <c r="I39" s="14"/>
      <c r="J39" s="14"/>
      <c r="K39" s="14"/>
      <c r="L39" s="14"/>
      <c r="M39" s="14"/>
      <c r="N39" s="14"/>
      <c r="O39" s="14"/>
      <c r="P39" s="14"/>
    </row>
    <row r="40" spans="1:16" x14ac:dyDescent="0.2">
      <c r="A40" s="6">
        <v>39</v>
      </c>
      <c r="B40" s="15" t="s">
        <v>193</v>
      </c>
      <c r="C40" s="15">
        <v>5</v>
      </c>
      <c r="D40" s="15">
        <v>2</v>
      </c>
      <c r="E40" s="15">
        <v>4</v>
      </c>
      <c r="F40" s="15">
        <v>3.6666666666666665</v>
      </c>
      <c r="G40" s="15">
        <v>9</v>
      </c>
      <c r="H40" s="14"/>
      <c r="I40" s="14"/>
      <c r="J40" s="14"/>
      <c r="K40" s="14"/>
      <c r="L40" s="14"/>
      <c r="M40" s="14"/>
      <c r="N40" s="14"/>
      <c r="O40" s="14"/>
      <c r="P40" s="14"/>
    </row>
    <row r="41" spans="1:16" x14ac:dyDescent="0.2">
      <c r="A41" s="6">
        <v>40</v>
      </c>
      <c r="B41" s="15" t="s">
        <v>194</v>
      </c>
      <c r="C41" s="15">
        <v>5</v>
      </c>
      <c r="D41" s="15">
        <v>5</v>
      </c>
      <c r="E41" s="15">
        <v>5</v>
      </c>
      <c r="F41" s="15">
        <v>5</v>
      </c>
      <c r="G41" s="15">
        <v>1</v>
      </c>
      <c r="H41" s="14"/>
      <c r="I41" s="14"/>
      <c r="J41" s="14"/>
      <c r="K41" s="14"/>
      <c r="L41" s="14"/>
      <c r="M41" s="14"/>
      <c r="N41" s="14"/>
      <c r="O41" s="14"/>
      <c r="P41" s="14"/>
    </row>
    <row r="42" spans="1:16" ht="51.75" customHeight="1" x14ac:dyDescent="0.2">
      <c r="A42" s="22"/>
      <c r="B42" s="23" t="s">
        <v>340</v>
      </c>
      <c r="C42" s="24" t="s">
        <v>145</v>
      </c>
      <c r="D42" s="25" t="s">
        <v>146</v>
      </c>
      <c r="E42" s="25" t="s">
        <v>119</v>
      </c>
      <c r="F42" s="25" t="s">
        <v>121</v>
      </c>
      <c r="G42" s="25" t="s">
        <v>122</v>
      </c>
      <c r="H42" s="25" t="s">
        <v>196</v>
      </c>
      <c r="I42" s="25" t="s">
        <v>197</v>
      </c>
      <c r="J42" s="25" t="s">
        <v>148</v>
      </c>
      <c r="K42" s="25" t="s">
        <v>149</v>
      </c>
      <c r="L42" s="25" t="s">
        <v>150</v>
      </c>
      <c r="M42" s="25" t="s">
        <v>142</v>
      </c>
      <c r="N42" s="47" t="s">
        <v>341</v>
      </c>
      <c r="O42" s="25" t="s">
        <v>153</v>
      </c>
      <c r="P42" s="25" t="s">
        <v>144</v>
      </c>
    </row>
  </sheetData>
  <pageMargins left="0.70866141732283472" right="0.39370078740157483" top="0.59055118110236227" bottom="0.39370078740157483" header="0.31496062992125984" footer="0.31496062992125984"/>
  <pageSetup paperSize="9" orientation="landscape" r:id="rId1"/>
  <headerFooter>
    <oddHeader>&amp;LVišja strokovna šola Brežice&amp;CZbirnik akcijskega načrta 2018&amp;R&amp;D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segmenti</vt:lpstr>
      <vt:lpstr>rangi</vt:lpstr>
      <vt:lpstr>List2</vt:lpstr>
      <vt:lpstr>r_l_d</vt:lpstr>
      <vt:lpstr>List1</vt:lpstr>
      <vt:lpstr>rangi (LS)</vt:lpstr>
      <vt:lpstr>tomazin</vt:lpstr>
      <vt:lpstr>gant</vt:lpstr>
      <vt:lpstr>galič</vt:lpstr>
      <vt:lpstr>List4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</dc:creator>
  <cp:lastModifiedBy>Joze</cp:lastModifiedBy>
  <cp:lastPrinted>2018-04-17T08:27:07Z</cp:lastPrinted>
  <dcterms:created xsi:type="dcterms:W3CDTF">2018-04-05T13:00:15Z</dcterms:created>
  <dcterms:modified xsi:type="dcterms:W3CDTF">2018-04-23T11:02:43Z</dcterms:modified>
</cp:coreProperties>
</file>